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edipo.silva\Desktop\Planilha Corrigido (Sisep)\"/>
    </mc:Choice>
  </mc:AlternateContent>
  <bookViews>
    <workbookView xWindow="0" yWindow="0" windowWidth="28800" windowHeight="11730"/>
  </bookViews>
  <sheets>
    <sheet name="RESUMO" sheetId="2" r:id="rId1"/>
    <sheet name="SINTETICO" sheetId="3" r:id="rId2"/>
    <sheet name="MEMÓRIA" sheetId="4" r:id="rId3"/>
    <sheet name="COMPOSIÇÕES" sheetId="5" r:id="rId4"/>
    <sheet name="CRONOGRAMA" sheetId="6" r:id="rId5"/>
    <sheet name="INSUMOS" sheetId="7" r:id="rId6"/>
    <sheet name="BDI" sheetId="8" r:id="rId7"/>
  </sheets>
  <externalReferences>
    <externalReference r:id="rId8"/>
  </externalReferences>
  <definedNames>
    <definedName name="_xlnm._FilterDatabase" localSheetId="3" hidden="1">COMPOSIÇÕES!$A$3:$H$1672</definedName>
    <definedName name="_xlnm.Print_Area" localSheetId="6">BDI!$A:$F</definedName>
    <definedName name="_xlnm.Print_Area" localSheetId="3">COMPOSIÇÕES!$A$1:$H$1672</definedName>
    <definedName name="_xlnm.Print_Area" localSheetId="4">CRONOGRAMA!$A$1:$W$104</definedName>
    <definedName name="_xlnm.Print_Area" localSheetId="5">INSUMOS!$A:$G</definedName>
    <definedName name="_xlnm.Print_Area" localSheetId="2">MEMÓRIA!$A$1:$E$1212</definedName>
    <definedName name="_xlnm.Print_Area" localSheetId="0">RESUMO!$A$1:$D$49</definedName>
    <definedName name="_xlnm.Print_Area" localSheetId="1">SINTETICO!$A:$J</definedName>
    <definedName name="artergdfs8" localSheetId="6" hidden="1">{#N/A,#N/A,FALSE,"Pla_Preço";#N/A,#N/A,FALSE,"Crono"}</definedName>
    <definedName name="artergdfs8" localSheetId="3" hidden="1">{#N/A,#N/A,FALSE,"Pla_Preço";#N/A,#N/A,FALSE,"Crono"}</definedName>
    <definedName name="artergdfs8" localSheetId="4" hidden="1">{#N/A,#N/A,FALSE,"Pla_Preço";#N/A,#N/A,FALSE,"Crono"}</definedName>
    <definedName name="artergdfs8" localSheetId="5" hidden="1">{#N/A,#N/A,FALSE,"Pla_Preço";#N/A,#N/A,FALSE,"Crono"}</definedName>
    <definedName name="artergdfs8" localSheetId="2" hidden="1">{#N/A,#N/A,FALSE,"Pla_Preço";#N/A,#N/A,FALSE,"Crono"}</definedName>
    <definedName name="artergdfs8" localSheetId="1" hidden="1">{#N/A,#N/A,FALSE,"Pla_Preço";#N/A,#N/A,FALSE,"Crono"}</definedName>
    <definedName name="artergdfs8" hidden="1">{#N/A,#N/A,FALSE,"Pla_Preço";#N/A,#N/A,FALSE,"Crono"}</definedName>
    <definedName name="asdfsdfsd" localSheetId="6" hidden="1">{#N/A,#N/A,FALSE,"Pla_Preço";#N/A,#N/A,FALSE,"Crono"}</definedName>
    <definedName name="asdfsdfsd" localSheetId="3" hidden="1">{#N/A,#N/A,FALSE,"Pla_Preço";#N/A,#N/A,FALSE,"Crono"}</definedName>
    <definedName name="asdfsdfsd" localSheetId="4" hidden="1">{#N/A,#N/A,FALSE,"Pla_Preço";#N/A,#N/A,FALSE,"Crono"}</definedName>
    <definedName name="asdfsdfsd" localSheetId="5" hidden="1">{#N/A,#N/A,FALSE,"Pla_Preço";#N/A,#N/A,FALSE,"Crono"}</definedName>
    <definedName name="asdfsdfsd" localSheetId="2" hidden="1">{#N/A,#N/A,FALSE,"Pla_Preço";#N/A,#N/A,FALSE,"Crono"}</definedName>
    <definedName name="asdfsdfsd" localSheetId="1" hidden="1">{#N/A,#N/A,FALSE,"Pla_Preço";#N/A,#N/A,FALSE,"Crono"}</definedName>
    <definedName name="asdfsdfsd" hidden="1">{#N/A,#N/A,FALSE,"Pla_Preço";#N/A,#N/A,FALSE,"Crono"}</definedName>
    <definedName name="awertgdsfg9" localSheetId="6" hidden="1">{#N/A,#N/A,FALSE,"Pla_Preço";#N/A,#N/A,FALSE,"Crono"}</definedName>
    <definedName name="awertgdsfg9" localSheetId="3" hidden="1">{#N/A,#N/A,FALSE,"Pla_Preço";#N/A,#N/A,FALSE,"Crono"}</definedName>
    <definedName name="awertgdsfg9" localSheetId="4" hidden="1">{#N/A,#N/A,FALSE,"Pla_Preço";#N/A,#N/A,FALSE,"Crono"}</definedName>
    <definedName name="awertgdsfg9" localSheetId="5" hidden="1">{#N/A,#N/A,FALSE,"Pla_Preço";#N/A,#N/A,FALSE,"Crono"}</definedName>
    <definedName name="awertgdsfg9" localSheetId="2" hidden="1">{#N/A,#N/A,FALSE,"Pla_Preço";#N/A,#N/A,FALSE,"Crono"}</definedName>
    <definedName name="awertgdsfg9" localSheetId="1" hidden="1">{#N/A,#N/A,FALSE,"Pla_Preço";#N/A,#N/A,FALSE,"Crono"}</definedName>
    <definedName name="awertgdsfg9" hidden="1">{#N/A,#N/A,FALSE,"Pla_Preço";#N/A,#N/A,FALSE,"Crono"}</definedName>
    <definedName name="controle">CRONOGRAMA!$E$100:$P$103</definedName>
    <definedName name="Dados_BDI_Material">'[1]ATUALIZAR E EXPORTAR'!$C$5</definedName>
    <definedName name="dfhcxbxfgd5" localSheetId="6" hidden="1">{#N/A,#N/A,FALSE,"Pla_Preço";#N/A,#N/A,FALSE,"Crono"}</definedName>
    <definedName name="dfhcxbxfgd5" localSheetId="3" hidden="1">{#N/A,#N/A,FALSE,"Pla_Preço";#N/A,#N/A,FALSE,"Crono"}</definedName>
    <definedName name="dfhcxbxfgd5" localSheetId="4" hidden="1">{#N/A,#N/A,FALSE,"Pla_Preço";#N/A,#N/A,FALSE,"Crono"}</definedName>
    <definedName name="dfhcxbxfgd5" localSheetId="5" hidden="1">{#N/A,#N/A,FALSE,"Pla_Preço";#N/A,#N/A,FALSE,"Crono"}</definedName>
    <definedName name="dfhcxbxfgd5" localSheetId="2" hidden="1">{#N/A,#N/A,FALSE,"Pla_Preço";#N/A,#N/A,FALSE,"Crono"}</definedName>
    <definedName name="dfhcxbxfgd5" localSheetId="1" hidden="1">{#N/A,#N/A,FALSE,"Pla_Preço";#N/A,#N/A,FALSE,"Crono"}</definedName>
    <definedName name="dfhcxbxfgd5" hidden="1">{#N/A,#N/A,FALSE,"Pla_Preço";#N/A,#N/A,FALSE,"Crono"}</definedName>
    <definedName name="dghzdfhsd" localSheetId="6" hidden="1">{#N/A,#N/A,FALSE,"Pla_Preço";#N/A,#N/A,FALSE,"Crono"}</definedName>
    <definedName name="dghzdfhsd" localSheetId="3" hidden="1">{#N/A,#N/A,FALSE,"Pla_Preço";#N/A,#N/A,FALSE,"Crono"}</definedName>
    <definedName name="dghzdfhsd" localSheetId="4" hidden="1">{#N/A,#N/A,FALSE,"Pla_Preço";#N/A,#N/A,FALSE,"Crono"}</definedName>
    <definedName name="dghzdfhsd" localSheetId="5" hidden="1">{#N/A,#N/A,FALSE,"Pla_Preço";#N/A,#N/A,FALSE,"Crono"}</definedName>
    <definedName name="dghzdfhsd" localSheetId="2" hidden="1">{#N/A,#N/A,FALSE,"Pla_Preço";#N/A,#N/A,FALSE,"Crono"}</definedName>
    <definedName name="dghzdfhsd" localSheetId="1" hidden="1">{#N/A,#N/A,FALSE,"Pla_Preço";#N/A,#N/A,FALSE,"Crono"}</definedName>
    <definedName name="dghzdfhsd" hidden="1">{#N/A,#N/A,FALSE,"Pla_Preço";#N/A,#N/A,FALSE,"Crono"}</definedName>
    <definedName name="dsfgdfgdfg6" localSheetId="6" hidden="1">{#N/A,#N/A,FALSE,"Pla_Preço";#N/A,#N/A,FALSE,"Crono"}</definedName>
    <definedName name="dsfgdfgdfg6" localSheetId="3" hidden="1">{#N/A,#N/A,FALSE,"Pla_Preço";#N/A,#N/A,FALSE,"Crono"}</definedName>
    <definedName name="dsfgdfgdfg6" localSheetId="4" hidden="1">{#N/A,#N/A,FALSE,"Pla_Preço";#N/A,#N/A,FALSE,"Crono"}</definedName>
    <definedName name="dsfgdfgdfg6" localSheetId="5" hidden="1">{#N/A,#N/A,FALSE,"Pla_Preço";#N/A,#N/A,FALSE,"Crono"}</definedName>
    <definedName name="dsfgdfgdfg6" localSheetId="2" hidden="1">{#N/A,#N/A,FALSE,"Pla_Preço";#N/A,#N/A,FALSE,"Crono"}</definedName>
    <definedName name="dsfgdfgdfg6" localSheetId="1" hidden="1">{#N/A,#N/A,FALSE,"Pla_Preço";#N/A,#N/A,FALSE,"Crono"}</definedName>
    <definedName name="dsfgdfgdfg6" hidden="1">{#N/A,#N/A,FALSE,"Pla_Preço";#N/A,#N/A,FALSE,"Crono"}</definedName>
    <definedName name="dsgjhxgn" localSheetId="6" hidden="1">{#N/A,#N/A,FALSE,"Pla_Preço";#N/A,#N/A,FALSE,"Crono"}</definedName>
    <definedName name="dsgjhxgn" localSheetId="3" hidden="1">{#N/A,#N/A,FALSE,"Pla_Preço";#N/A,#N/A,FALSE,"Crono"}</definedName>
    <definedName name="dsgjhxgn" localSheetId="4" hidden="1">{#N/A,#N/A,FALSE,"Pla_Preço";#N/A,#N/A,FALSE,"Crono"}</definedName>
    <definedName name="dsgjhxgn" localSheetId="5" hidden="1">{#N/A,#N/A,FALSE,"Pla_Preço";#N/A,#N/A,FALSE,"Crono"}</definedName>
    <definedName name="dsgjhxgn" localSheetId="2" hidden="1">{#N/A,#N/A,FALSE,"Pla_Preço";#N/A,#N/A,FALSE,"Crono"}</definedName>
    <definedName name="dsgjhxgn" localSheetId="1" hidden="1">{#N/A,#N/A,FALSE,"Pla_Preço";#N/A,#N/A,FALSE,"Crono"}</definedName>
    <definedName name="dsgjhxgn" hidden="1">{#N/A,#N/A,FALSE,"Pla_Preço";#N/A,#N/A,FALSE,"Crono"}</definedName>
    <definedName name="dzfgsds7" localSheetId="6" hidden="1">{#N/A,#N/A,FALSE,"Pla_Preço";#N/A,#N/A,FALSE,"Crono"}</definedName>
    <definedName name="dzfgsds7" localSheetId="3" hidden="1">{#N/A,#N/A,FALSE,"Pla_Preço";#N/A,#N/A,FALSE,"Crono"}</definedName>
    <definedName name="dzfgsds7" localSheetId="4" hidden="1">{#N/A,#N/A,FALSE,"Pla_Preço";#N/A,#N/A,FALSE,"Crono"}</definedName>
    <definedName name="dzfgsds7" localSheetId="5" hidden="1">{#N/A,#N/A,FALSE,"Pla_Preço";#N/A,#N/A,FALSE,"Crono"}</definedName>
    <definedName name="dzfgsds7" localSheetId="2" hidden="1">{#N/A,#N/A,FALSE,"Pla_Preço";#N/A,#N/A,FALSE,"Crono"}</definedName>
    <definedName name="dzfgsds7" localSheetId="1" hidden="1">{#N/A,#N/A,FALSE,"Pla_Preço";#N/A,#N/A,FALSE,"Crono"}</definedName>
    <definedName name="dzfgsds7" hidden="1">{#N/A,#N/A,FALSE,"Pla_Preço";#N/A,#N/A,FALSE,"Crono"}</definedName>
    <definedName name="etertwedyjhg" localSheetId="6" hidden="1">{#N/A,#N/A,FALSE,"Pla_Preço";#N/A,#N/A,FALSE,"Crono"}</definedName>
    <definedName name="etertwedyjhg" localSheetId="3" hidden="1">{#N/A,#N/A,FALSE,"Pla_Preço";#N/A,#N/A,FALSE,"Crono"}</definedName>
    <definedName name="etertwedyjhg" localSheetId="4" hidden="1">{#N/A,#N/A,FALSE,"Pla_Preço";#N/A,#N/A,FALSE,"Crono"}</definedName>
    <definedName name="etertwedyjhg" localSheetId="5" hidden="1">{#N/A,#N/A,FALSE,"Pla_Preço";#N/A,#N/A,FALSE,"Crono"}</definedName>
    <definedName name="etertwedyjhg" localSheetId="2" hidden="1">{#N/A,#N/A,FALSE,"Pla_Preço";#N/A,#N/A,FALSE,"Crono"}</definedName>
    <definedName name="etertwedyjhg" localSheetId="1" hidden="1">{#N/A,#N/A,FALSE,"Pla_Preço";#N/A,#N/A,FALSE,"Crono"}</definedName>
    <definedName name="etertwedyjhg" hidden="1">{#N/A,#N/A,FALSE,"Pla_Preço";#N/A,#N/A,FALSE,"Crono"}</definedName>
    <definedName name="ewrybwer3" localSheetId="6" hidden="1">{#N/A,#N/A,FALSE,"Pla_Preço";#N/A,#N/A,FALSE,"Crono"}</definedName>
    <definedName name="ewrybwer3" localSheetId="3" hidden="1">{#N/A,#N/A,FALSE,"Pla_Preço";#N/A,#N/A,FALSE,"Crono"}</definedName>
    <definedName name="ewrybwer3" localSheetId="4" hidden="1">{#N/A,#N/A,FALSE,"Pla_Preço";#N/A,#N/A,FALSE,"Crono"}</definedName>
    <definedName name="ewrybwer3" localSheetId="5" hidden="1">{#N/A,#N/A,FALSE,"Pla_Preço";#N/A,#N/A,FALSE,"Crono"}</definedName>
    <definedName name="ewrybwer3" localSheetId="2" hidden="1">{#N/A,#N/A,FALSE,"Pla_Preço";#N/A,#N/A,FALSE,"Crono"}</definedName>
    <definedName name="ewrybwer3" localSheetId="1" hidden="1">{#N/A,#N/A,FALSE,"Pla_Preço";#N/A,#N/A,FALSE,"Crono"}</definedName>
    <definedName name="ewrybwer3" hidden="1">{#N/A,#N/A,FALSE,"Pla_Preço";#N/A,#N/A,FALSE,"Crono"}</definedName>
    <definedName name="Filtro_mes">[1]SINAPI_COMP!$B$1</definedName>
    <definedName name="gnsfg6" localSheetId="6" hidden="1">{#N/A,#N/A,FALSE,"Pla_Preço";#N/A,#N/A,FALSE,"Crono"}</definedName>
    <definedName name="gnsfg6" localSheetId="3" hidden="1">{#N/A,#N/A,FALSE,"Pla_Preço";#N/A,#N/A,FALSE,"Crono"}</definedName>
    <definedName name="gnsfg6" localSheetId="4" hidden="1">{#N/A,#N/A,FALSE,"Pla_Preço";#N/A,#N/A,FALSE,"Crono"}</definedName>
    <definedName name="gnsfg6" localSheetId="5" hidden="1">{#N/A,#N/A,FALSE,"Pla_Preço";#N/A,#N/A,FALSE,"Crono"}</definedName>
    <definedName name="gnsfg6" localSheetId="2" hidden="1">{#N/A,#N/A,FALSE,"Pla_Preço";#N/A,#N/A,FALSE,"Crono"}</definedName>
    <definedName name="gnsfg6" localSheetId="1" hidden="1">{#N/A,#N/A,FALSE,"Pla_Preço";#N/A,#N/A,FALSE,"Crono"}</definedName>
    <definedName name="gnsfg6" hidden="1">{#N/A,#N/A,FALSE,"Pla_Preço";#N/A,#N/A,FALSE,"Crono"}</definedName>
    <definedName name="hdfhty6" localSheetId="6" hidden="1">{#N/A,#N/A,FALSE,"Pla_Preço";#N/A,#N/A,FALSE,"Crono"}</definedName>
    <definedName name="hdfhty6" localSheetId="3" hidden="1">{#N/A,#N/A,FALSE,"Pla_Preço";#N/A,#N/A,FALSE,"Crono"}</definedName>
    <definedName name="hdfhty6" localSheetId="4" hidden="1">{#N/A,#N/A,FALSE,"Pla_Preço";#N/A,#N/A,FALSE,"Crono"}</definedName>
    <definedName name="hdfhty6" localSheetId="5" hidden="1">{#N/A,#N/A,FALSE,"Pla_Preço";#N/A,#N/A,FALSE,"Crono"}</definedName>
    <definedName name="hdfhty6" localSheetId="2" hidden="1">{#N/A,#N/A,FALSE,"Pla_Preço";#N/A,#N/A,FALSE,"Crono"}</definedName>
    <definedName name="hdfhty6" localSheetId="1" hidden="1">{#N/A,#N/A,FALSE,"Pla_Preço";#N/A,#N/A,FALSE,"Crono"}</definedName>
    <definedName name="hdfhty6" hidden="1">{#N/A,#N/A,FALSE,"Pla_Preço";#N/A,#N/A,FALSE,"Crono"}</definedName>
    <definedName name="ijopi" localSheetId="6" hidden="1">{#N/A,#N/A,FALSE,"Pla_Preço";#N/A,#N/A,FALSE,"Crono"}</definedName>
    <definedName name="ijopi" localSheetId="3" hidden="1">{#N/A,#N/A,FALSE,"Pla_Preço";#N/A,#N/A,FALSE,"Crono"}</definedName>
    <definedName name="ijopi" localSheetId="4" hidden="1">{#N/A,#N/A,FALSE,"Pla_Preço";#N/A,#N/A,FALSE,"Crono"}</definedName>
    <definedName name="ijopi" localSheetId="5" hidden="1">{#N/A,#N/A,FALSE,"Pla_Preço";#N/A,#N/A,FALSE,"Crono"}</definedName>
    <definedName name="ijopi" localSheetId="2" hidden="1">{#N/A,#N/A,FALSE,"Pla_Preço";#N/A,#N/A,FALSE,"Crono"}</definedName>
    <definedName name="ijopi" localSheetId="1" hidden="1">{#N/A,#N/A,FALSE,"Pla_Preço";#N/A,#N/A,FALSE,"Crono"}</definedName>
    <definedName name="ijopi" hidden="1">{#N/A,#N/A,FALSE,"Pla_Preço";#N/A,#N/A,FALSE,"Crono"}</definedName>
    <definedName name="iniciais">"HMAS"</definedName>
    <definedName name="kmcls" localSheetId="6" hidden="1">{#N/A,#N/A,FALSE,"Pla_Preço";#N/A,#N/A,FALSE,"Crono"}</definedName>
    <definedName name="kmcls" localSheetId="3" hidden="1">{#N/A,#N/A,FALSE,"Pla_Preço";#N/A,#N/A,FALSE,"Crono"}</definedName>
    <definedName name="kmcls" localSheetId="4" hidden="1">{#N/A,#N/A,FALSE,"Pla_Preço";#N/A,#N/A,FALSE,"Crono"}</definedName>
    <definedName name="kmcls" localSheetId="5" hidden="1">{#N/A,#N/A,FALSE,"Pla_Preço";#N/A,#N/A,FALSE,"Crono"}</definedName>
    <definedName name="kmcls" localSheetId="2" hidden="1">{#N/A,#N/A,FALSE,"Pla_Preço";#N/A,#N/A,FALSE,"Crono"}</definedName>
    <definedName name="kmcls" localSheetId="1" hidden="1">{#N/A,#N/A,FALSE,"Pla_Preço";#N/A,#N/A,FALSE,"Crono"}</definedName>
    <definedName name="kmcls" hidden="1">{#N/A,#N/A,FALSE,"Pla_Preço";#N/A,#N/A,FALSE,"Crono"}</definedName>
    <definedName name="rfsdfsdbsdfsbabsbfa" localSheetId="6" hidden="1">{#N/A,#N/A,FALSE,"Pla_Preço";#N/A,#N/A,FALSE,"Crono"}</definedName>
    <definedName name="rfsdfsdbsdfsbabsbfa" localSheetId="3" hidden="1">{#N/A,#N/A,FALSE,"Pla_Preço";#N/A,#N/A,FALSE,"Crono"}</definedName>
    <definedName name="rfsdfsdbsdfsbabsbfa" localSheetId="4" hidden="1">{#N/A,#N/A,FALSE,"Pla_Preço";#N/A,#N/A,FALSE,"Crono"}</definedName>
    <definedName name="rfsdfsdbsdfsbabsbfa" localSheetId="5" hidden="1">{#N/A,#N/A,FALSE,"Pla_Preço";#N/A,#N/A,FALSE,"Crono"}</definedName>
    <definedName name="rfsdfsdbsdfsbabsbfa" localSheetId="2" hidden="1">{#N/A,#N/A,FALSE,"Pla_Preço";#N/A,#N/A,FALSE,"Crono"}</definedName>
    <definedName name="rfsdfsdbsdfsbabsbfa" localSheetId="1" hidden="1">{#N/A,#N/A,FALSE,"Pla_Preço";#N/A,#N/A,FALSE,"Crono"}</definedName>
    <definedName name="rfsdfsdbsdfsbabsbfa" hidden="1">{#N/A,#N/A,FALSE,"Pla_Preço";#N/A,#N/A,FALSE,"Crono"}</definedName>
    <definedName name="rnwertrsvf" localSheetId="6" hidden="1">{#N/A,#N/A,FALSE,"Pla_Preço";#N/A,#N/A,FALSE,"Crono"}</definedName>
    <definedName name="rnwertrsvf" localSheetId="3" hidden="1">{#N/A,#N/A,FALSE,"Pla_Preço";#N/A,#N/A,FALSE,"Crono"}</definedName>
    <definedName name="rnwertrsvf" localSheetId="4" hidden="1">{#N/A,#N/A,FALSE,"Pla_Preço";#N/A,#N/A,FALSE,"Crono"}</definedName>
    <definedName name="rnwertrsvf" localSheetId="5" hidden="1">{#N/A,#N/A,FALSE,"Pla_Preço";#N/A,#N/A,FALSE,"Crono"}</definedName>
    <definedName name="rnwertrsvf" localSheetId="2" hidden="1">{#N/A,#N/A,FALSE,"Pla_Preço";#N/A,#N/A,FALSE,"Crono"}</definedName>
    <definedName name="rnwertrsvf" localSheetId="1" hidden="1">{#N/A,#N/A,FALSE,"Pla_Preço";#N/A,#N/A,FALSE,"Crono"}</definedName>
    <definedName name="rnwertrsvf" hidden="1">{#N/A,#N/A,FALSE,"Pla_Preço";#N/A,#N/A,FALSE,"Crono"}</definedName>
    <definedName name="sdfsdfsdg8" localSheetId="6" hidden="1">{#N/A,#N/A,FALSE,"Pla_Preço";#N/A,#N/A,FALSE,"Crono"}</definedName>
    <definedName name="sdfsdfsdg8" localSheetId="3" hidden="1">{#N/A,#N/A,FALSE,"Pla_Preço";#N/A,#N/A,FALSE,"Crono"}</definedName>
    <definedName name="sdfsdfsdg8" localSheetId="4" hidden="1">{#N/A,#N/A,FALSE,"Pla_Preço";#N/A,#N/A,FALSE,"Crono"}</definedName>
    <definedName name="sdfsdfsdg8" localSheetId="5" hidden="1">{#N/A,#N/A,FALSE,"Pla_Preço";#N/A,#N/A,FALSE,"Crono"}</definedName>
    <definedName name="sdfsdfsdg8" localSheetId="2" hidden="1">{#N/A,#N/A,FALSE,"Pla_Preço";#N/A,#N/A,FALSE,"Crono"}</definedName>
    <definedName name="sdfsdfsdg8" localSheetId="1" hidden="1">{#N/A,#N/A,FALSE,"Pla_Preço";#N/A,#N/A,FALSE,"Crono"}</definedName>
    <definedName name="sdfsdfsdg8" hidden="1">{#N/A,#N/A,FALSE,"Pla_Preço";#N/A,#N/A,FALSE,"Crono"}</definedName>
    <definedName name="sdgfdxgf8" localSheetId="6" hidden="1">{#N/A,#N/A,FALSE,"Pla_Preço";#N/A,#N/A,FALSE,"Crono"}</definedName>
    <definedName name="sdgfdxgf8" localSheetId="3" hidden="1">{#N/A,#N/A,FALSE,"Pla_Preço";#N/A,#N/A,FALSE,"Crono"}</definedName>
    <definedName name="sdgfdxgf8" localSheetId="4" hidden="1">{#N/A,#N/A,FALSE,"Pla_Preço";#N/A,#N/A,FALSE,"Crono"}</definedName>
    <definedName name="sdgfdxgf8" localSheetId="5" hidden="1">{#N/A,#N/A,FALSE,"Pla_Preço";#N/A,#N/A,FALSE,"Crono"}</definedName>
    <definedName name="sdgfdxgf8" localSheetId="2" hidden="1">{#N/A,#N/A,FALSE,"Pla_Preço";#N/A,#N/A,FALSE,"Crono"}</definedName>
    <definedName name="sdgfdxgf8" localSheetId="1" hidden="1">{#N/A,#N/A,FALSE,"Pla_Preço";#N/A,#N/A,FALSE,"Crono"}</definedName>
    <definedName name="sdgfdxgf8" hidden="1">{#N/A,#N/A,FALSE,"Pla_Preço";#N/A,#N/A,FALSE,"Crono"}</definedName>
    <definedName name="sdgfgfdg9" localSheetId="6" hidden="1">{#N/A,#N/A,FALSE,"Pla_Preço";#N/A,#N/A,FALSE,"Crono"}</definedName>
    <definedName name="sdgfgfdg9" localSheetId="3" hidden="1">{#N/A,#N/A,FALSE,"Pla_Preço";#N/A,#N/A,FALSE,"Crono"}</definedName>
    <definedName name="sdgfgfdg9" localSheetId="4" hidden="1">{#N/A,#N/A,FALSE,"Pla_Preço";#N/A,#N/A,FALSE,"Crono"}</definedName>
    <definedName name="sdgfgfdg9" localSheetId="5" hidden="1">{#N/A,#N/A,FALSE,"Pla_Preço";#N/A,#N/A,FALSE,"Crono"}</definedName>
    <definedName name="sdgfgfdg9" localSheetId="2" hidden="1">{#N/A,#N/A,FALSE,"Pla_Preço";#N/A,#N/A,FALSE,"Crono"}</definedName>
    <definedName name="sdgfgfdg9" localSheetId="1" hidden="1">{#N/A,#N/A,FALSE,"Pla_Preço";#N/A,#N/A,FALSE,"Crono"}</definedName>
    <definedName name="sdgfgfdg9" hidden="1">{#N/A,#N/A,FALSE,"Pla_Preço";#N/A,#N/A,FALSE,"Crono"}</definedName>
    <definedName name="sergdftgdr5" localSheetId="6" hidden="1">{#N/A,#N/A,FALSE,"Pla_Preço";#N/A,#N/A,FALSE,"Crono"}</definedName>
    <definedName name="sergdftgdr5" localSheetId="3" hidden="1">{#N/A,#N/A,FALSE,"Pla_Preço";#N/A,#N/A,FALSE,"Crono"}</definedName>
    <definedName name="sergdftgdr5" localSheetId="4" hidden="1">{#N/A,#N/A,FALSE,"Pla_Preço";#N/A,#N/A,FALSE,"Crono"}</definedName>
    <definedName name="sergdftgdr5" localSheetId="5" hidden="1">{#N/A,#N/A,FALSE,"Pla_Preço";#N/A,#N/A,FALSE,"Crono"}</definedName>
    <definedName name="sergdftgdr5" localSheetId="2" hidden="1">{#N/A,#N/A,FALSE,"Pla_Preço";#N/A,#N/A,FALSE,"Crono"}</definedName>
    <definedName name="sergdftgdr5" localSheetId="1" hidden="1">{#N/A,#N/A,FALSE,"Pla_Preço";#N/A,#N/A,FALSE,"Crono"}</definedName>
    <definedName name="sergdftgdr5" hidden="1">{#N/A,#N/A,FALSE,"Pla_Preço";#N/A,#N/A,FALSE,"Crono"}</definedName>
    <definedName name="sgasdfa" localSheetId="6" hidden="1">{#N/A,#N/A,FALSE,"Pla_Preço";#N/A,#N/A,FALSE,"Crono"}</definedName>
    <definedName name="sgasdfa" localSheetId="3" hidden="1">{#N/A,#N/A,FALSE,"Pla_Preço";#N/A,#N/A,FALSE,"Crono"}</definedName>
    <definedName name="sgasdfa" localSheetId="4" hidden="1">{#N/A,#N/A,FALSE,"Pla_Preço";#N/A,#N/A,FALSE,"Crono"}</definedName>
    <definedName name="sgasdfa" localSheetId="5" hidden="1">{#N/A,#N/A,FALSE,"Pla_Preço";#N/A,#N/A,FALSE,"Crono"}</definedName>
    <definedName name="sgasdfa" localSheetId="2" hidden="1">{#N/A,#N/A,FALSE,"Pla_Preço";#N/A,#N/A,FALSE,"Crono"}</definedName>
    <definedName name="sgasdfa" localSheetId="1" hidden="1">{#N/A,#N/A,FALSE,"Pla_Preço";#N/A,#N/A,FALSE,"Crono"}</definedName>
    <definedName name="sgasdfa" hidden="1">{#N/A,#N/A,FALSE,"Pla_Preço";#N/A,#N/A,FALSE,"Crono"}</definedName>
    <definedName name="SINAPI_data">[1]!Data[Custom]</definedName>
    <definedName name="_xlnm.Print_Titles" localSheetId="6">BDI!$1:$1</definedName>
    <definedName name="_xlnm.Print_Titles" localSheetId="3">COMPOSIÇÕES!$2:$2</definedName>
    <definedName name="_xlnm.Print_Titles" localSheetId="5">INSUMOS!$1:$1</definedName>
    <definedName name="_xlnm.Print_Titles" localSheetId="2">MEMÓRIA!$2:$3</definedName>
    <definedName name="_xlnm.Print_Titles" localSheetId="0">RESUMO!$1:$3</definedName>
    <definedName name="_xlnm.Print_Titles" localSheetId="1">SINTETICO!$1:$3</definedName>
    <definedName name="Unidades_validas" localSheetId="2">[1]INSUMOS!$V$2:$V$105</definedName>
    <definedName name="werbasdfgaabter" localSheetId="6" hidden="1">{#N/A,#N/A,FALSE,"Pla_Preço";#N/A,#N/A,FALSE,"Crono"}</definedName>
    <definedName name="werbasdfgaabter" localSheetId="3" hidden="1">{#N/A,#N/A,FALSE,"Pla_Preço";#N/A,#N/A,FALSE,"Crono"}</definedName>
    <definedName name="werbasdfgaabter" localSheetId="4" hidden="1">{#N/A,#N/A,FALSE,"Pla_Preço";#N/A,#N/A,FALSE,"Crono"}</definedName>
    <definedName name="werbasdfgaabter" localSheetId="5" hidden="1">{#N/A,#N/A,FALSE,"Pla_Preço";#N/A,#N/A,FALSE,"Crono"}</definedName>
    <definedName name="werbasdfgaabter" localSheetId="2" hidden="1">{#N/A,#N/A,FALSE,"Pla_Preço";#N/A,#N/A,FALSE,"Crono"}</definedName>
    <definedName name="werbasdfgaabter" localSheetId="1" hidden="1">{#N/A,#N/A,FALSE,"Pla_Preço";#N/A,#N/A,FALSE,"Crono"}</definedName>
    <definedName name="werbasdfgaabter" hidden="1">{#N/A,#N/A,FALSE,"Pla_Preço";#N/A,#N/A,FALSE,"Crono"}</definedName>
    <definedName name="wqetbw65" localSheetId="6" hidden="1">{#N/A,#N/A,FALSE,"Pla_Preço";#N/A,#N/A,FALSE,"Crono"}</definedName>
    <definedName name="wqetbw65" localSheetId="3" hidden="1">{#N/A,#N/A,FALSE,"Pla_Preço";#N/A,#N/A,FALSE,"Crono"}</definedName>
    <definedName name="wqetbw65" localSheetId="4" hidden="1">{#N/A,#N/A,FALSE,"Pla_Preço";#N/A,#N/A,FALSE,"Crono"}</definedName>
    <definedName name="wqetbw65" localSheetId="5" hidden="1">{#N/A,#N/A,FALSE,"Pla_Preço";#N/A,#N/A,FALSE,"Crono"}</definedName>
    <definedName name="wqetbw65" localSheetId="2" hidden="1">{#N/A,#N/A,FALSE,"Pla_Preço";#N/A,#N/A,FALSE,"Crono"}</definedName>
    <definedName name="wqetbw65" localSheetId="1" hidden="1">{#N/A,#N/A,FALSE,"Pla_Preço";#N/A,#N/A,FALSE,"Crono"}</definedName>
    <definedName name="wqetbw65" hidden="1">{#N/A,#N/A,FALSE,"Pla_Preço";#N/A,#N/A,FALSE,"Crono"}</definedName>
    <definedName name="wrn.preco." localSheetId="6" hidden="1">{#N/A,#N/A,FALSE,"Pla_Preço";#N/A,#N/A,FALSE,"Crono"}</definedName>
    <definedName name="wrn.preco." localSheetId="3" hidden="1">{#N/A,#N/A,FALSE,"Pla_Preço";#N/A,#N/A,FALSE,"Crono"}</definedName>
    <definedName name="wrn.preco." localSheetId="4" hidden="1">{#N/A,#N/A,FALSE,"Pla_Preço";#N/A,#N/A,FALSE,"Crono"}</definedName>
    <definedName name="wrn.preco." localSheetId="5" hidden="1">{#N/A,#N/A,FALSE,"Pla_Preço";#N/A,#N/A,FALSE,"Crono"}</definedName>
    <definedName name="wrn.preco." localSheetId="2" hidden="1">{#N/A,#N/A,FALSE,"Pla_Preço";#N/A,#N/A,FALSE,"Crono"}</definedName>
    <definedName name="wrn.preco." localSheetId="1" hidden="1">{#N/A,#N/A,FALSE,"Pla_Preço";#N/A,#N/A,FALSE,"Crono"}</definedName>
    <definedName name="wrn.preco." hidden="1">{#N/A,#N/A,FALSE,"Pla_Preço";#N/A,#N/A,FALSE,"Crono"}</definedName>
    <definedName name="zdfgfhcg6" localSheetId="6" hidden="1">{#N/A,#N/A,FALSE,"Pla_Preço";#N/A,#N/A,FALSE,"Crono"}</definedName>
    <definedName name="zdfgfhcg6" localSheetId="3" hidden="1">{#N/A,#N/A,FALSE,"Pla_Preço";#N/A,#N/A,FALSE,"Crono"}</definedName>
    <definedName name="zdfgfhcg6" localSheetId="4" hidden="1">{#N/A,#N/A,FALSE,"Pla_Preço";#N/A,#N/A,FALSE,"Crono"}</definedName>
    <definedName name="zdfgfhcg6" localSheetId="5" hidden="1">{#N/A,#N/A,FALSE,"Pla_Preço";#N/A,#N/A,FALSE,"Crono"}</definedName>
    <definedName name="zdfgfhcg6" localSheetId="2" hidden="1">{#N/A,#N/A,FALSE,"Pla_Preço";#N/A,#N/A,FALSE,"Crono"}</definedName>
    <definedName name="zdfgfhcg6" localSheetId="1" hidden="1">{#N/A,#N/A,FALSE,"Pla_Preço";#N/A,#N/A,FALSE,"Crono"}</definedName>
    <definedName name="zdfgfhcg6" hidden="1">{#N/A,#N/A,FALSE,"Pla_Preço";#N/A,#N/A,FALSE,"Crono"}</definedName>
    <definedName name="zdfgsdrtr8" localSheetId="6" hidden="1">{#N/A,#N/A,FALSE,"Pla_Preço";#N/A,#N/A,FALSE,"Crono"}</definedName>
    <definedName name="zdfgsdrtr8" localSheetId="3" hidden="1">{#N/A,#N/A,FALSE,"Pla_Preço";#N/A,#N/A,FALSE,"Crono"}</definedName>
    <definedName name="zdfgsdrtr8" localSheetId="4" hidden="1">{#N/A,#N/A,FALSE,"Pla_Preço";#N/A,#N/A,FALSE,"Crono"}</definedName>
    <definedName name="zdfgsdrtr8" localSheetId="5" hidden="1">{#N/A,#N/A,FALSE,"Pla_Preço";#N/A,#N/A,FALSE,"Crono"}</definedName>
    <definedName name="zdfgsdrtr8" localSheetId="2" hidden="1">{#N/A,#N/A,FALSE,"Pla_Preço";#N/A,#N/A,FALSE,"Crono"}</definedName>
    <definedName name="zdfgsdrtr8" localSheetId="1" hidden="1">{#N/A,#N/A,FALSE,"Pla_Preço";#N/A,#N/A,FALSE,"Crono"}</definedName>
    <definedName name="zdfgsdrtr8" hidden="1">{#N/A,#N/A,FALSE,"Pla_Preço";#N/A,#N/A,FALSE,"Crono"}</definedName>
    <definedName name="zxgfgsdfgg8" localSheetId="6" hidden="1">{#N/A,#N/A,FALSE,"Pla_Preço";#N/A,#N/A,FALSE,"Crono"}</definedName>
    <definedName name="zxgfgsdfgg8" localSheetId="3" hidden="1">{#N/A,#N/A,FALSE,"Pla_Preço";#N/A,#N/A,FALSE,"Crono"}</definedName>
    <definedName name="zxgfgsdfgg8" localSheetId="4" hidden="1">{#N/A,#N/A,FALSE,"Pla_Preço";#N/A,#N/A,FALSE,"Crono"}</definedName>
    <definedName name="zxgfgsdfgg8" localSheetId="5" hidden="1">{#N/A,#N/A,FALSE,"Pla_Preço";#N/A,#N/A,FALSE,"Crono"}</definedName>
    <definedName name="zxgfgsdfgg8" localSheetId="2" hidden="1">{#N/A,#N/A,FALSE,"Pla_Preço";#N/A,#N/A,FALSE,"Crono"}</definedName>
    <definedName name="zxgfgsdfgg8" localSheetId="1" hidden="1">{#N/A,#N/A,FALSE,"Pla_Preço";#N/A,#N/A,FALSE,"Crono"}</definedName>
    <definedName name="zxgfgsdfgg8" hidden="1">{#N/A,#N/A,FALSE,"Pla_Preço";#N/A,#N/A,FALSE,"Crono"}</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6" i="6" l="1"/>
  <c r="P38" i="6"/>
  <c r="Q38" i="6"/>
  <c r="R38" i="6"/>
  <c r="S38" i="6"/>
  <c r="T38" i="6"/>
  <c r="U38" i="6"/>
  <c r="P36" i="6"/>
  <c r="Q36" i="6"/>
  <c r="R36" i="6"/>
  <c r="S36" i="6"/>
  <c r="T36" i="6"/>
  <c r="U36" i="6"/>
  <c r="P32" i="6"/>
  <c r="Q32" i="6"/>
  <c r="R32" i="6"/>
  <c r="S32" i="6"/>
  <c r="T32" i="6"/>
  <c r="P30" i="6"/>
  <c r="Q30" i="6"/>
  <c r="R30" i="6"/>
  <c r="S30" i="6"/>
  <c r="T30" i="6"/>
  <c r="P24" i="6"/>
  <c r="Q24" i="6"/>
  <c r="P22" i="6"/>
  <c r="P20" i="6"/>
  <c r="P18" i="6"/>
  <c r="Q18" i="6"/>
  <c r="R18" i="6"/>
  <c r="S18" i="6"/>
  <c r="T18" i="6"/>
  <c r="P6" i="6"/>
  <c r="Q6" i="6"/>
  <c r="R6" i="6"/>
  <c r="S6" i="6"/>
  <c r="T6" i="6"/>
  <c r="U6" i="6"/>
  <c r="Q4" i="6"/>
  <c r="R4" i="6"/>
  <c r="S4" i="6"/>
  <c r="T4" i="6"/>
  <c r="U4" i="6"/>
  <c r="V4" i="6"/>
  <c r="O38" i="6"/>
  <c r="N38" i="6"/>
  <c r="M38" i="6"/>
  <c r="V38" i="6" s="1"/>
  <c r="L38" i="6"/>
  <c r="K38" i="6"/>
  <c r="J38" i="6"/>
  <c r="I38" i="6"/>
  <c r="H38" i="6"/>
  <c r="G38" i="6"/>
  <c r="F38" i="6"/>
  <c r="E38" i="6"/>
  <c r="I8" i="6"/>
  <c r="H8" i="6"/>
  <c r="G8" i="6"/>
  <c r="F8" i="6"/>
  <c r="E8" i="6"/>
  <c r="J8" i="6" l="1"/>
  <c r="K8" i="6"/>
  <c r="L8" i="6"/>
  <c r="M8" i="6"/>
  <c r="N8" i="6" l="1"/>
  <c r="O8" i="6" l="1"/>
  <c r="P8" i="6" l="1"/>
  <c r="Q8" i="6"/>
  <c r="R8" i="6" l="1"/>
  <c r="S8" i="6" s="1"/>
  <c r="T8" i="6" l="1"/>
  <c r="U8" i="6" s="1"/>
  <c r="V8" i="6" l="1"/>
  <c r="X8" i="6" s="1"/>
  <c r="Y8" i="6" s="1"/>
  <c r="F27" i="8"/>
  <c r="E26" i="8"/>
  <c r="E25" i="8"/>
  <c r="D25" i="8"/>
  <c r="C25" i="8"/>
  <c r="C24" i="8"/>
  <c r="B24" i="8"/>
  <c r="E23" i="8"/>
  <c r="E22" i="8"/>
  <c r="D22" i="8"/>
  <c r="C22" i="8"/>
  <c r="A20" i="8"/>
  <c r="D26" i="8" s="1"/>
  <c r="H5" i="8"/>
  <c r="G5" i="8"/>
  <c r="A5" i="8" s="1"/>
  <c r="D96" i="6"/>
  <c r="I96" i="6" s="1"/>
  <c r="X95" i="6"/>
  <c r="C95" i="6"/>
  <c r="B95" i="6"/>
  <c r="A95" i="6"/>
  <c r="D94" i="6"/>
  <c r="P94" i="6" s="1"/>
  <c r="X93" i="6"/>
  <c r="C93" i="6"/>
  <c r="B93" i="6"/>
  <c r="A93" i="6"/>
  <c r="D92" i="6"/>
  <c r="P92" i="6" s="1"/>
  <c r="X91" i="6"/>
  <c r="C91" i="6"/>
  <c r="B91" i="6"/>
  <c r="A91" i="6"/>
  <c r="D90" i="6"/>
  <c r="M90" i="6" s="1"/>
  <c r="X89" i="6"/>
  <c r="C89" i="6"/>
  <c r="B89" i="6"/>
  <c r="A89" i="6"/>
  <c r="D88" i="6"/>
  <c r="I88" i="6" s="1"/>
  <c r="X87" i="6"/>
  <c r="D87" i="6"/>
  <c r="Y87" i="6" s="1"/>
  <c r="C87" i="6"/>
  <c r="B87" i="6"/>
  <c r="A87" i="6"/>
  <c r="D86" i="6"/>
  <c r="P86" i="6" s="1"/>
  <c r="X85" i="6"/>
  <c r="C85" i="6"/>
  <c r="B85" i="6"/>
  <c r="A85" i="6"/>
  <c r="D84" i="6"/>
  <c r="P84" i="6" s="1"/>
  <c r="X83" i="6"/>
  <c r="C83" i="6"/>
  <c r="B83" i="6"/>
  <c r="A83" i="6"/>
  <c r="D82" i="6"/>
  <c r="M82" i="6" s="1"/>
  <c r="X81" i="6"/>
  <c r="C81" i="6"/>
  <c r="B81" i="6"/>
  <c r="A81" i="6"/>
  <c r="D80" i="6"/>
  <c r="I80" i="6" s="1"/>
  <c r="X79" i="6"/>
  <c r="C79" i="6"/>
  <c r="B79" i="6"/>
  <c r="A79" i="6"/>
  <c r="D78" i="6"/>
  <c r="P78" i="6" s="1"/>
  <c r="X77" i="6"/>
  <c r="C77" i="6"/>
  <c r="B77" i="6"/>
  <c r="A77" i="6"/>
  <c r="D76" i="6"/>
  <c r="P76" i="6" s="1"/>
  <c r="X75" i="6"/>
  <c r="C75" i="6"/>
  <c r="B75" i="6"/>
  <c r="A75" i="6"/>
  <c r="D74" i="6"/>
  <c r="M74" i="6" s="1"/>
  <c r="X73" i="6"/>
  <c r="C73" i="6"/>
  <c r="B73" i="6"/>
  <c r="A73" i="6"/>
  <c r="D72" i="6"/>
  <c r="I72" i="6" s="1"/>
  <c r="X71" i="6"/>
  <c r="C71" i="6"/>
  <c r="B71" i="6"/>
  <c r="A71" i="6"/>
  <c r="D70" i="6"/>
  <c r="P70" i="6" s="1"/>
  <c r="X69" i="6"/>
  <c r="C69" i="6"/>
  <c r="B69" i="6"/>
  <c r="A69" i="6"/>
  <c r="D68" i="6"/>
  <c r="P68" i="6" s="1"/>
  <c r="X67" i="6"/>
  <c r="C67" i="6"/>
  <c r="B67" i="6"/>
  <c r="A67" i="6"/>
  <c r="D66" i="6"/>
  <c r="M66" i="6" s="1"/>
  <c r="X65" i="6"/>
  <c r="C65" i="6"/>
  <c r="B65" i="6"/>
  <c r="A65" i="6"/>
  <c r="X64" i="6"/>
  <c r="Y64" i="6"/>
  <c r="E63" i="6"/>
  <c r="X63" i="6" s="1"/>
  <c r="N62" i="6"/>
  <c r="M62" i="6"/>
  <c r="K62" i="6"/>
  <c r="J62" i="6"/>
  <c r="H62" i="6"/>
  <c r="G62" i="6"/>
  <c r="F62" i="6"/>
  <c r="E62" i="6"/>
  <c r="X61" i="6"/>
  <c r="Y61" i="6" s="1"/>
  <c r="O60" i="6"/>
  <c r="K60" i="6"/>
  <c r="J60" i="6"/>
  <c r="H60" i="6"/>
  <c r="E60" i="6"/>
  <c r="P60" i="6"/>
  <c r="X59" i="6"/>
  <c r="N58" i="6"/>
  <c r="M58" i="6"/>
  <c r="L58" i="6"/>
  <c r="H58" i="6"/>
  <c r="G58" i="6"/>
  <c r="E58" i="6"/>
  <c r="K58" i="6"/>
  <c r="X57" i="6"/>
  <c r="Y57" i="6" s="1"/>
  <c r="N56" i="6"/>
  <c r="I56" i="6"/>
  <c r="K56" i="6"/>
  <c r="X55" i="6"/>
  <c r="N54" i="6"/>
  <c r="M54" i="6"/>
  <c r="K54" i="6"/>
  <c r="J54" i="6"/>
  <c r="H54" i="6"/>
  <c r="G54" i="6"/>
  <c r="F54" i="6"/>
  <c r="E54" i="6"/>
  <c r="X53" i="6"/>
  <c r="Y53" i="6" s="1"/>
  <c r="O52" i="6"/>
  <c r="K52" i="6"/>
  <c r="J52" i="6"/>
  <c r="H52" i="6"/>
  <c r="E52" i="6"/>
  <c r="P52" i="6"/>
  <c r="X51" i="6"/>
  <c r="N50" i="6"/>
  <c r="M50" i="6"/>
  <c r="L50" i="6"/>
  <c r="H50" i="6"/>
  <c r="G50" i="6"/>
  <c r="E50" i="6"/>
  <c r="K50" i="6"/>
  <c r="X49" i="6"/>
  <c r="Y49" i="6" s="1"/>
  <c r="N48" i="6"/>
  <c r="I48" i="6"/>
  <c r="K48" i="6"/>
  <c r="X47" i="6"/>
  <c r="N46" i="6"/>
  <c r="M46" i="6"/>
  <c r="K46" i="6"/>
  <c r="J46" i="6"/>
  <c r="H46" i="6"/>
  <c r="G46" i="6"/>
  <c r="F46" i="6"/>
  <c r="E46" i="6"/>
  <c r="X45" i="6"/>
  <c r="Y45" i="6" s="1"/>
  <c r="O44" i="6"/>
  <c r="K44" i="6"/>
  <c r="J44" i="6"/>
  <c r="H44" i="6"/>
  <c r="E44" i="6"/>
  <c r="P44" i="6"/>
  <c r="X43" i="6"/>
  <c r="N42" i="6"/>
  <c r="M42" i="6"/>
  <c r="L42" i="6"/>
  <c r="H42" i="6"/>
  <c r="G42" i="6"/>
  <c r="E42" i="6"/>
  <c r="K42" i="6"/>
  <c r="X41" i="6"/>
  <c r="Y41" i="6" s="1"/>
  <c r="N40" i="6"/>
  <c r="I40" i="6"/>
  <c r="K40" i="6"/>
  <c r="X39" i="6"/>
  <c r="X38" i="6"/>
  <c r="Y38" i="6" s="1"/>
  <c r="X37" i="6"/>
  <c r="Y37" i="6" s="1"/>
  <c r="I36" i="6"/>
  <c r="F36" i="6"/>
  <c r="X35" i="6"/>
  <c r="F34" i="6"/>
  <c r="E34" i="6"/>
  <c r="X33" i="6"/>
  <c r="Y33" i="6" s="1"/>
  <c r="O32" i="6"/>
  <c r="N32" i="6"/>
  <c r="M32" i="6"/>
  <c r="L32" i="6"/>
  <c r="K32" i="6"/>
  <c r="J32" i="6"/>
  <c r="H32" i="6"/>
  <c r="F32" i="6"/>
  <c r="E32" i="6"/>
  <c r="I32" i="6"/>
  <c r="X31" i="6"/>
  <c r="Y31" i="6" s="1"/>
  <c r="O30" i="6"/>
  <c r="N30" i="6"/>
  <c r="L30" i="6"/>
  <c r="K30" i="6"/>
  <c r="J30" i="6"/>
  <c r="I30" i="6"/>
  <c r="H30" i="6"/>
  <c r="G30" i="6"/>
  <c r="E30" i="6"/>
  <c r="F30" i="6"/>
  <c r="X29" i="6"/>
  <c r="Y29" i="6" s="1"/>
  <c r="F28" i="6"/>
  <c r="X27" i="6"/>
  <c r="F26" i="6"/>
  <c r="E26" i="6"/>
  <c r="X25" i="6"/>
  <c r="Y25" i="6" s="1"/>
  <c r="O24" i="6"/>
  <c r="N24" i="6"/>
  <c r="M24" i="6"/>
  <c r="L24" i="6"/>
  <c r="K24" i="6"/>
  <c r="J24" i="6"/>
  <c r="H24" i="6"/>
  <c r="F24" i="6"/>
  <c r="E24" i="6"/>
  <c r="I24" i="6"/>
  <c r="X23" i="6"/>
  <c r="Y23" i="6" s="1"/>
  <c r="O22" i="6"/>
  <c r="N22" i="6"/>
  <c r="M22" i="6"/>
  <c r="L22" i="6"/>
  <c r="K22" i="6"/>
  <c r="J22" i="6"/>
  <c r="I22" i="6"/>
  <c r="H22" i="6"/>
  <c r="G22" i="6"/>
  <c r="E22" i="6"/>
  <c r="F22" i="6"/>
  <c r="X21" i="6"/>
  <c r="Y21" i="6" s="1"/>
  <c r="I20" i="6"/>
  <c r="F20" i="6"/>
  <c r="X19" i="6"/>
  <c r="O18" i="6"/>
  <c r="N18" i="6"/>
  <c r="M18" i="6"/>
  <c r="K18" i="6"/>
  <c r="I18" i="6"/>
  <c r="H18" i="6"/>
  <c r="F18" i="6"/>
  <c r="E18" i="6"/>
  <c r="L18" i="6"/>
  <c r="X17" i="6"/>
  <c r="Y17" i="6" s="1"/>
  <c r="H16" i="6"/>
  <c r="F16" i="6"/>
  <c r="E16" i="6"/>
  <c r="I16" i="6"/>
  <c r="X15" i="6"/>
  <c r="I14" i="6"/>
  <c r="H14" i="6"/>
  <c r="G14" i="6"/>
  <c r="E14" i="6"/>
  <c r="F14" i="6"/>
  <c r="X13" i="6"/>
  <c r="Y13" i="6" s="1"/>
  <c r="F12" i="6"/>
  <c r="X11" i="6"/>
  <c r="I10" i="6"/>
  <c r="H10" i="6"/>
  <c r="F10" i="6"/>
  <c r="E10" i="6"/>
  <c r="X9" i="6"/>
  <c r="Y9" i="6" s="1"/>
  <c r="X7" i="6"/>
  <c r="Y7" i="6" s="1"/>
  <c r="O6" i="6"/>
  <c r="M6" i="6"/>
  <c r="J6" i="6"/>
  <c r="H6" i="6"/>
  <c r="I6" i="6"/>
  <c r="X5" i="6"/>
  <c r="Y5" i="6" s="1"/>
  <c r="P4" i="6"/>
  <c r="O4" i="6"/>
  <c r="N4" i="6"/>
  <c r="M4" i="6"/>
  <c r="L4" i="6"/>
  <c r="K4" i="6"/>
  <c r="J4" i="6"/>
  <c r="I4" i="6"/>
  <c r="H4" i="6"/>
  <c r="G4" i="6"/>
  <c r="F4" i="6"/>
  <c r="E4" i="6"/>
  <c r="C44" i="2"/>
  <c r="D43" i="2"/>
  <c r="D42" i="2"/>
  <c r="D41" i="2"/>
  <c r="D40" i="2"/>
  <c r="D39" i="2"/>
  <c r="D38" i="2"/>
  <c r="D37" i="2"/>
  <c r="D36" i="2"/>
  <c r="D35" i="2"/>
  <c r="D34" i="2"/>
  <c r="D33" i="2"/>
  <c r="D32" i="2"/>
  <c r="D31" i="2"/>
  <c r="D30" i="2"/>
  <c r="D29" i="2"/>
  <c r="D28" i="2"/>
  <c r="D27" i="2"/>
  <c r="C23" i="2"/>
  <c r="D22" i="2"/>
  <c r="D21" i="2"/>
  <c r="D20" i="2"/>
  <c r="D19" i="2"/>
  <c r="D18" i="2"/>
  <c r="D17" i="2"/>
  <c r="D16" i="2"/>
  <c r="D15" i="2"/>
  <c r="D14" i="2"/>
  <c r="D13" i="2"/>
  <c r="D12" i="2"/>
  <c r="D11" i="2"/>
  <c r="D10" i="2"/>
  <c r="D9" i="2"/>
  <c r="D8" i="2"/>
  <c r="D7" i="2"/>
  <c r="D6" i="2"/>
  <c r="A47" i="2"/>
  <c r="H26" i="6" l="1"/>
  <c r="I26" i="6"/>
  <c r="R24" i="6"/>
  <c r="S24" i="6" s="1"/>
  <c r="Q22" i="6"/>
  <c r="R22" i="6" s="1"/>
  <c r="J14" i="6"/>
  <c r="K14" i="6"/>
  <c r="D71" i="6"/>
  <c r="Y71" i="6" s="1"/>
  <c r="D85" i="6"/>
  <c r="Y85" i="6" s="1"/>
  <c r="M86" i="6"/>
  <c r="D79" i="6"/>
  <c r="Y79" i="6" s="1"/>
  <c r="E94" i="6"/>
  <c r="L70" i="6"/>
  <c r="P74" i="6"/>
  <c r="L78" i="6"/>
  <c r="N68" i="6"/>
  <c r="N76" i="6"/>
  <c r="J88" i="6"/>
  <c r="M70" i="6"/>
  <c r="M78" i="6"/>
  <c r="D93" i="6"/>
  <c r="Y93" i="6" s="1"/>
  <c r="D95" i="6"/>
  <c r="Y95" i="6" s="1"/>
  <c r="D69" i="6"/>
  <c r="Y69" i="6" s="1"/>
  <c r="D77" i="6"/>
  <c r="Y77" i="6" s="1"/>
  <c r="E86" i="6"/>
  <c r="F94" i="6"/>
  <c r="H96" i="6"/>
  <c r="E70" i="6"/>
  <c r="E78" i="6"/>
  <c r="F86" i="6"/>
  <c r="H88" i="6"/>
  <c r="G94" i="6"/>
  <c r="J96" i="6"/>
  <c r="F70" i="6"/>
  <c r="H72" i="6"/>
  <c r="F78" i="6"/>
  <c r="H80" i="6"/>
  <c r="G86" i="6"/>
  <c r="I94" i="6"/>
  <c r="M96" i="6"/>
  <c r="G70" i="6"/>
  <c r="J72" i="6"/>
  <c r="G78" i="6"/>
  <c r="J80" i="6"/>
  <c r="I86" i="6"/>
  <c r="M88" i="6"/>
  <c r="G92" i="6"/>
  <c r="J94" i="6"/>
  <c r="O96" i="6"/>
  <c r="I70" i="6"/>
  <c r="M72" i="6"/>
  <c r="I78" i="6"/>
  <c r="M80" i="6"/>
  <c r="G84" i="6"/>
  <c r="J86" i="6"/>
  <c r="O88" i="6"/>
  <c r="N92" i="6"/>
  <c r="L94" i="6"/>
  <c r="G68" i="6"/>
  <c r="J70" i="6"/>
  <c r="O72" i="6"/>
  <c r="G76" i="6"/>
  <c r="J78" i="6"/>
  <c r="O80" i="6"/>
  <c r="N84" i="6"/>
  <c r="L86" i="6"/>
  <c r="M94" i="6"/>
  <c r="C100" i="6"/>
  <c r="B10" i="8"/>
  <c r="B7" i="8"/>
  <c r="F16" i="8"/>
  <c r="F12" i="8" s="1"/>
  <c r="E9" i="8"/>
  <c r="E16" i="8"/>
  <c r="E12" i="8" s="1"/>
  <c r="D9" i="8"/>
  <c r="C9" i="8"/>
  <c r="B9" i="8"/>
  <c r="E11" i="8"/>
  <c r="E8" i="8"/>
  <c r="D11" i="8"/>
  <c r="D8" i="8"/>
  <c r="C11" i="8"/>
  <c r="C8" i="8"/>
  <c r="B11" i="8"/>
  <c r="B8" i="8"/>
  <c r="E10" i="8"/>
  <c r="E7" i="8"/>
  <c r="D10" i="8"/>
  <c r="D7" i="8"/>
  <c r="C10" i="8"/>
  <c r="C7" i="8"/>
  <c r="D24" i="8"/>
  <c r="E24" i="8"/>
  <c r="F32" i="8" s="1"/>
  <c r="B22" i="8"/>
  <c r="B25" i="8"/>
  <c r="B23" i="8"/>
  <c r="B26" i="8"/>
  <c r="C23" i="8"/>
  <c r="C26" i="8"/>
  <c r="D23" i="8"/>
  <c r="K6" i="6"/>
  <c r="G12" i="6"/>
  <c r="Y15" i="6"/>
  <c r="G20" i="6"/>
  <c r="G28" i="6"/>
  <c r="G36" i="6"/>
  <c r="L40" i="6"/>
  <c r="O42" i="6"/>
  <c r="F44" i="6"/>
  <c r="I46" i="6"/>
  <c r="L48" i="6"/>
  <c r="O50" i="6"/>
  <c r="F52" i="6"/>
  <c r="I54" i="6"/>
  <c r="L56" i="6"/>
  <c r="O58" i="6"/>
  <c r="F60" i="6"/>
  <c r="I62" i="6"/>
  <c r="N66" i="6"/>
  <c r="E68" i="6"/>
  <c r="H70" i="6"/>
  <c r="K72" i="6"/>
  <c r="N74" i="6"/>
  <c r="E76" i="6"/>
  <c r="H78" i="6"/>
  <c r="K80" i="6"/>
  <c r="N82" i="6"/>
  <c r="E84" i="6"/>
  <c r="H86" i="6"/>
  <c r="K88" i="6"/>
  <c r="N90" i="6"/>
  <c r="E92" i="6"/>
  <c r="H94" i="6"/>
  <c r="K96" i="6"/>
  <c r="L6" i="6"/>
  <c r="H12" i="6"/>
  <c r="H20" i="6"/>
  <c r="H28" i="6"/>
  <c r="H36" i="6"/>
  <c r="Y39" i="6"/>
  <c r="M40" i="6"/>
  <c r="P42" i="6"/>
  <c r="G44" i="6"/>
  <c r="Y47" i="6"/>
  <c r="M48" i="6"/>
  <c r="P50" i="6"/>
  <c r="G52" i="6"/>
  <c r="Y55" i="6"/>
  <c r="M56" i="6"/>
  <c r="P58" i="6"/>
  <c r="G60" i="6"/>
  <c r="Y63" i="6"/>
  <c r="O66" i="6"/>
  <c r="F68" i="6"/>
  <c r="L72" i="6"/>
  <c r="O74" i="6"/>
  <c r="F76" i="6"/>
  <c r="L80" i="6"/>
  <c r="O82" i="6"/>
  <c r="F84" i="6"/>
  <c r="L88" i="6"/>
  <c r="O90" i="6"/>
  <c r="F92" i="6"/>
  <c r="L96" i="6"/>
  <c r="P66" i="6"/>
  <c r="P82" i="6"/>
  <c r="P90" i="6"/>
  <c r="I12" i="6"/>
  <c r="N6" i="6"/>
  <c r="G10" i="6"/>
  <c r="G18" i="6"/>
  <c r="J20" i="6"/>
  <c r="G26" i="6"/>
  <c r="M30" i="6"/>
  <c r="U30" i="6" s="1"/>
  <c r="V30" i="6" s="1"/>
  <c r="G34" i="6"/>
  <c r="J36" i="6"/>
  <c r="O40" i="6"/>
  <c r="F42" i="6"/>
  <c r="I44" i="6"/>
  <c r="L46" i="6"/>
  <c r="O48" i="6"/>
  <c r="F50" i="6"/>
  <c r="I52" i="6"/>
  <c r="L54" i="6"/>
  <c r="O56" i="6"/>
  <c r="F58" i="6"/>
  <c r="I60" i="6"/>
  <c r="L62" i="6"/>
  <c r="E66" i="6"/>
  <c r="H68" i="6"/>
  <c r="K70" i="6"/>
  <c r="N72" i="6"/>
  <c r="E74" i="6"/>
  <c r="H76" i="6"/>
  <c r="K78" i="6"/>
  <c r="N80" i="6"/>
  <c r="E82" i="6"/>
  <c r="H84" i="6"/>
  <c r="K86" i="6"/>
  <c r="N88" i="6"/>
  <c r="E90" i="6"/>
  <c r="H92" i="6"/>
  <c r="K94" i="6"/>
  <c r="N96" i="6"/>
  <c r="K36" i="6"/>
  <c r="P40" i="6"/>
  <c r="P48" i="6"/>
  <c r="P56" i="6"/>
  <c r="F66" i="6"/>
  <c r="I68" i="6"/>
  <c r="F74" i="6"/>
  <c r="I76" i="6"/>
  <c r="F82" i="6"/>
  <c r="I84" i="6"/>
  <c r="F90" i="6"/>
  <c r="I92" i="6"/>
  <c r="L20" i="6"/>
  <c r="L36" i="6"/>
  <c r="E40" i="6"/>
  <c r="E48" i="6"/>
  <c r="E56" i="6"/>
  <c r="G66" i="6"/>
  <c r="J68" i="6"/>
  <c r="P72" i="6"/>
  <c r="G74" i="6"/>
  <c r="J76" i="6"/>
  <c r="P80" i="6"/>
  <c r="G82" i="6"/>
  <c r="J84" i="6"/>
  <c r="P88" i="6"/>
  <c r="G90" i="6"/>
  <c r="J92" i="6"/>
  <c r="P96" i="6"/>
  <c r="K20" i="6"/>
  <c r="E6" i="6"/>
  <c r="Y11" i="6"/>
  <c r="G16" i="6"/>
  <c r="J18" i="6"/>
  <c r="Y19" i="6"/>
  <c r="M20" i="6"/>
  <c r="G24" i="6"/>
  <c r="Y27" i="6"/>
  <c r="G32" i="6"/>
  <c r="U32" i="6" s="1"/>
  <c r="V32" i="6" s="1"/>
  <c r="Y35" i="6"/>
  <c r="M36" i="6"/>
  <c r="F40" i="6"/>
  <c r="I42" i="6"/>
  <c r="L44" i="6"/>
  <c r="O46" i="6"/>
  <c r="F48" i="6"/>
  <c r="I50" i="6"/>
  <c r="L52" i="6"/>
  <c r="O54" i="6"/>
  <c r="F56" i="6"/>
  <c r="I58" i="6"/>
  <c r="L60" i="6"/>
  <c r="O62" i="6"/>
  <c r="H66" i="6"/>
  <c r="K68" i="6"/>
  <c r="N70" i="6"/>
  <c r="E72" i="6"/>
  <c r="H74" i="6"/>
  <c r="K76" i="6"/>
  <c r="N78" i="6"/>
  <c r="E80" i="6"/>
  <c r="H82" i="6"/>
  <c r="K84" i="6"/>
  <c r="N86" i="6"/>
  <c r="E88" i="6"/>
  <c r="H90" i="6"/>
  <c r="K92" i="6"/>
  <c r="N94" i="6"/>
  <c r="E96" i="6"/>
  <c r="F6" i="6"/>
  <c r="N20" i="6"/>
  <c r="N36" i="6"/>
  <c r="G40" i="6"/>
  <c r="J42" i="6"/>
  <c r="Y43" i="6"/>
  <c r="M44" i="6"/>
  <c r="P46" i="6"/>
  <c r="G48" i="6"/>
  <c r="J50" i="6"/>
  <c r="Y51" i="6"/>
  <c r="M52" i="6"/>
  <c r="P54" i="6"/>
  <c r="G56" i="6"/>
  <c r="J58" i="6"/>
  <c r="Y59" i="6"/>
  <c r="M60" i="6"/>
  <c r="P62" i="6"/>
  <c r="I66" i="6"/>
  <c r="L68" i="6"/>
  <c r="O70" i="6"/>
  <c r="F72" i="6"/>
  <c r="I74" i="6"/>
  <c r="L76" i="6"/>
  <c r="O78" i="6"/>
  <c r="F80" i="6"/>
  <c r="I82" i="6"/>
  <c r="L84" i="6"/>
  <c r="O86" i="6"/>
  <c r="F88" i="6"/>
  <c r="I90" i="6"/>
  <c r="L92" i="6"/>
  <c r="O94" i="6"/>
  <c r="F96" i="6"/>
  <c r="G6" i="6"/>
  <c r="O20" i="6"/>
  <c r="O36" i="6"/>
  <c r="H40" i="6"/>
  <c r="N44" i="6"/>
  <c r="H48" i="6"/>
  <c r="N52" i="6"/>
  <c r="H56" i="6"/>
  <c r="N60" i="6"/>
  <c r="J66" i="6"/>
  <c r="D67" i="6"/>
  <c r="Y67" i="6" s="1"/>
  <c r="M68" i="6"/>
  <c r="G72" i="6"/>
  <c r="J74" i="6"/>
  <c r="D75" i="6"/>
  <c r="Y75" i="6" s="1"/>
  <c r="M76" i="6"/>
  <c r="G80" i="6"/>
  <c r="J82" i="6"/>
  <c r="D83" i="6"/>
  <c r="Y83" i="6" s="1"/>
  <c r="M84" i="6"/>
  <c r="G88" i="6"/>
  <c r="J90" i="6"/>
  <c r="D91" i="6"/>
  <c r="Y91" i="6" s="1"/>
  <c r="M92" i="6"/>
  <c r="G96" i="6"/>
  <c r="K66" i="6"/>
  <c r="K74" i="6"/>
  <c r="K82" i="6"/>
  <c r="K90" i="6"/>
  <c r="E12" i="6"/>
  <c r="J12" i="6" s="1"/>
  <c r="E20" i="6"/>
  <c r="E28" i="6"/>
  <c r="E36" i="6"/>
  <c r="J40" i="6"/>
  <c r="J48" i="6"/>
  <c r="J56" i="6"/>
  <c r="L66" i="6"/>
  <c r="O68" i="6"/>
  <c r="L74" i="6"/>
  <c r="O76" i="6"/>
  <c r="L82" i="6"/>
  <c r="O84" i="6"/>
  <c r="L90" i="6"/>
  <c r="O92" i="6"/>
  <c r="D65" i="6"/>
  <c r="Y65" i="6" s="1"/>
  <c r="D73" i="6"/>
  <c r="Y73" i="6" s="1"/>
  <c r="D81" i="6"/>
  <c r="Y81" i="6" s="1"/>
  <c r="D89" i="6"/>
  <c r="Y89" i="6" s="1"/>
  <c r="A25" i="2"/>
  <c r="A4" i="2"/>
  <c r="V36" i="6" l="1"/>
  <c r="X36" i="6" s="1"/>
  <c r="Y36" i="6" s="1"/>
  <c r="U18" i="6"/>
  <c r="V18" i="6" s="1"/>
  <c r="X18" i="6" s="1"/>
  <c r="Y18" i="6" s="1"/>
  <c r="H34" i="6"/>
  <c r="I28" i="6"/>
  <c r="J26" i="6"/>
  <c r="T24" i="6"/>
  <c r="U24" i="6" s="1"/>
  <c r="S22" i="6"/>
  <c r="Q20" i="6"/>
  <c r="J16" i="6"/>
  <c r="L14" i="6"/>
  <c r="M14" i="6" s="1"/>
  <c r="K12" i="6"/>
  <c r="L12" i="6" s="1"/>
  <c r="J10" i="6"/>
  <c r="V6" i="6"/>
  <c r="X58" i="6"/>
  <c r="Y58" i="6" s="1"/>
  <c r="X50" i="6"/>
  <c r="Y50" i="6" s="1"/>
  <c r="X30" i="6"/>
  <c r="Y30" i="6" s="1"/>
  <c r="X62" i="6"/>
  <c r="Y62" i="6" s="1"/>
  <c r="X86" i="6"/>
  <c r="Y86" i="6" s="1"/>
  <c r="X60" i="6"/>
  <c r="Y60" i="6" s="1"/>
  <c r="H100" i="6"/>
  <c r="H106" i="6" s="1"/>
  <c r="X32" i="6"/>
  <c r="Y32" i="6" s="1"/>
  <c r="X54" i="6"/>
  <c r="Y54" i="6" s="1"/>
  <c r="X46" i="6"/>
  <c r="Y46" i="6" s="1"/>
  <c r="X78" i="6"/>
  <c r="Y78" i="6" s="1"/>
  <c r="X52" i="6"/>
  <c r="Y52" i="6" s="1"/>
  <c r="G100" i="6"/>
  <c r="F100" i="6"/>
  <c r="F106" i="6" s="1"/>
  <c r="X42" i="6"/>
  <c r="Y42" i="6" s="1"/>
  <c r="D100" i="6"/>
  <c r="X94" i="6"/>
  <c r="Y94" i="6" s="1"/>
  <c r="X44" i="6"/>
  <c r="Y44" i="6" s="1"/>
  <c r="E18" i="8"/>
  <c r="F18" i="8"/>
  <c r="X92" i="6"/>
  <c r="Y92" i="6" s="1"/>
  <c r="X68" i="6"/>
  <c r="Y68" i="6" s="1"/>
  <c r="X6" i="6"/>
  <c r="Y6" i="6" s="1"/>
  <c r="X96" i="6"/>
  <c r="Y96" i="6" s="1"/>
  <c r="X72" i="6"/>
  <c r="Y72" i="6" s="1"/>
  <c r="X74" i="6"/>
  <c r="Y74" i="6" s="1"/>
  <c r="X56" i="6"/>
  <c r="Y56" i="6" s="1"/>
  <c r="X84" i="6"/>
  <c r="Y84" i="6" s="1"/>
  <c r="X48" i="6"/>
  <c r="Y48" i="6" s="1"/>
  <c r="X40" i="6"/>
  <c r="Y40" i="6" s="1"/>
  <c r="X88" i="6"/>
  <c r="Y88" i="6" s="1"/>
  <c r="X90" i="6"/>
  <c r="Y90" i="6" s="1"/>
  <c r="X66" i="6"/>
  <c r="Y66" i="6" s="1"/>
  <c r="E100" i="6"/>
  <c r="E106" i="6" s="1"/>
  <c r="X76" i="6"/>
  <c r="Y76" i="6" s="1"/>
  <c r="X80" i="6"/>
  <c r="Y80" i="6" s="1"/>
  <c r="X82" i="6"/>
  <c r="Y82" i="6" s="1"/>
  <c r="X70" i="6"/>
  <c r="Y70" i="6" s="1"/>
  <c r="G106" i="6" l="1"/>
  <c r="I34" i="6"/>
  <c r="J34" i="6"/>
  <c r="J28" i="6"/>
  <c r="K28" i="6" s="1"/>
  <c r="K26" i="6"/>
  <c r="L26" i="6"/>
  <c r="M26" i="6" s="1"/>
  <c r="N26" i="6" s="1"/>
  <c r="O26" i="6" s="1"/>
  <c r="V24" i="6"/>
  <c r="W24" i="6" s="1"/>
  <c r="T22" i="6"/>
  <c r="U22" i="6" s="1"/>
  <c r="R20" i="6"/>
  <c r="K16" i="6"/>
  <c r="N14" i="6"/>
  <c r="M12" i="6"/>
  <c r="N12" i="6" s="1"/>
  <c r="O12" i="6" s="1"/>
  <c r="K10" i="6"/>
  <c r="H101" i="6"/>
  <c r="F101" i="6"/>
  <c r="G101" i="6"/>
  <c r="E103" i="6"/>
  <c r="F103" i="6" s="1"/>
  <c r="E101" i="6"/>
  <c r="E102" i="6" s="1"/>
  <c r="X24" i="6" l="1"/>
  <c r="Y24" i="6" s="1"/>
  <c r="G103" i="6"/>
  <c r="H103" i="6" s="1"/>
  <c r="L28" i="6"/>
  <c r="M28" i="6" s="1"/>
  <c r="J100" i="6"/>
  <c r="I100" i="6"/>
  <c r="I106" i="6" s="1"/>
  <c r="K34" i="6"/>
  <c r="P26" i="6"/>
  <c r="V22" i="6"/>
  <c r="W22" i="6" s="1"/>
  <c r="X22" i="6" s="1"/>
  <c r="Y22" i="6" s="1"/>
  <c r="S20" i="6"/>
  <c r="L16" i="6"/>
  <c r="M16" i="6" s="1"/>
  <c r="O14" i="6"/>
  <c r="P12" i="6"/>
  <c r="K100" i="6"/>
  <c r="K106" i="6" s="1"/>
  <c r="L10" i="6"/>
  <c r="M10" i="6" s="1"/>
  <c r="N10" i="6" s="1"/>
  <c r="F102" i="6"/>
  <c r="G102" i="6" s="1"/>
  <c r="H102" i="6" s="1"/>
  <c r="N28" i="6" l="1"/>
  <c r="O28" i="6" s="1"/>
  <c r="J101" i="6"/>
  <c r="J106" i="6"/>
  <c r="I101" i="6"/>
  <c r="I102" i="6" s="1"/>
  <c r="I103" i="6"/>
  <c r="J103" i="6" s="1"/>
  <c r="K103" i="6" s="1"/>
  <c r="L34" i="6"/>
  <c r="M34" i="6" s="1"/>
  <c r="Q26" i="6"/>
  <c r="T20" i="6"/>
  <c r="N16" i="6"/>
  <c r="P14" i="6"/>
  <c r="Q12" i="6"/>
  <c r="O10" i="6"/>
  <c r="K101" i="6"/>
  <c r="P28" i="6" l="1"/>
  <c r="Q28" i="6" s="1"/>
  <c r="J102" i="6"/>
  <c r="K102" i="6" s="1"/>
  <c r="L100" i="6"/>
  <c r="L106" i="6" s="1"/>
  <c r="M100" i="6"/>
  <c r="M106" i="6" s="1"/>
  <c r="N34" i="6"/>
  <c r="O34" i="6"/>
  <c r="P34" i="6" s="1"/>
  <c r="Q34" i="6" s="1"/>
  <c r="R34" i="6" s="1"/>
  <c r="S34" i="6" s="1"/>
  <c r="T34" i="6" s="1"/>
  <c r="U34" i="6" s="1"/>
  <c r="V34" i="6" s="1"/>
  <c r="R26" i="6"/>
  <c r="S26" i="6" s="1"/>
  <c r="T26" i="6" s="1"/>
  <c r="U26" i="6" s="1"/>
  <c r="V26" i="6" s="1"/>
  <c r="X26" i="6" s="1"/>
  <c r="Y26" i="6" s="1"/>
  <c r="U20" i="6"/>
  <c r="O16" i="6"/>
  <c r="O100" i="6" s="1"/>
  <c r="O101" i="6" s="1"/>
  <c r="Q14" i="6"/>
  <c r="R12" i="6"/>
  <c r="S12" i="6" s="1"/>
  <c r="T12" i="6" s="1"/>
  <c r="U12" i="6" s="1"/>
  <c r="V12" i="6" s="1"/>
  <c r="P10" i="6"/>
  <c r="N100" i="6" l="1"/>
  <c r="N101" i="6" s="1"/>
  <c r="R28" i="6"/>
  <c r="S28" i="6" s="1"/>
  <c r="L101" i="6"/>
  <c r="L102" i="6" s="1"/>
  <c r="L103" i="6"/>
  <c r="M103" i="6" s="1"/>
  <c r="X34" i="6"/>
  <c r="Y34" i="6" s="1"/>
  <c r="M101" i="6"/>
  <c r="V20" i="6"/>
  <c r="W20" i="6" s="1"/>
  <c r="P16" i="6"/>
  <c r="Q16" i="6" s="1"/>
  <c r="R16" i="6" s="1"/>
  <c r="S16" i="6" s="1"/>
  <c r="T16" i="6" s="1"/>
  <c r="U16" i="6" s="1"/>
  <c r="V16" i="6" s="1"/>
  <c r="X16" i="6" s="1"/>
  <c r="Y16" i="6" s="1"/>
  <c r="O106" i="6"/>
  <c r="R14" i="6"/>
  <c r="S14" i="6" s="1"/>
  <c r="T14" i="6" s="1"/>
  <c r="U14" i="6" s="1"/>
  <c r="V14" i="6" s="1"/>
  <c r="X14" i="6" s="1"/>
  <c r="Y14" i="6" s="1"/>
  <c r="X12" i="6"/>
  <c r="Y12" i="6" s="1"/>
  <c r="Q10" i="6"/>
  <c r="R10" i="6" s="1"/>
  <c r="S10" i="6" s="1"/>
  <c r="T10" i="6" s="1"/>
  <c r="U10" i="6" s="1"/>
  <c r="V10" i="6" s="1"/>
  <c r="N103" i="6" l="1"/>
  <c r="O103" i="6" s="1"/>
  <c r="N106" i="6"/>
  <c r="P100" i="6"/>
  <c r="P101" i="6" s="1"/>
  <c r="Q100" i="6"/>
  <c r="Q101" i="6" s="1"/>
  <c r="R100" i="6"/>
  <c r="R101" i="6" s="1"/>
  <c r="M102" i="6"/>
  <c r="N102" i="6" s="1"/>
  <c r="O102" i="6" s="1"/>
  <c r="S100" i="6"/>
  <c r="S101" i="6" s="1"/>
  <c r="T28" i="6"/>
  <c r="T100" i="6" s="1"/>
  <c r="T101" i="6" s="1"/>
  <c r="X20" i="6"/>
  <c r="Y20" i="6" s="1"/>
  <c r="X10" i="6"/>
  <c r="Y10" i="6" s="1"/>
  <c r="U28" i="6" l="1"/>
  <c r="U100" i="6" s="1"/>
  <c r="U101" i="6" s="1"/>
  <c r="P102" i="6"/>
  <c r="Q102" i="6" s="1"/>
  <c r="R102" i="6" s="1"/>
  <c r="S102" i="6" s="1"/>
  <c r="T102" i="6" s="1"/>
  <c r="Q106" i="6"/>
  <c r="R106" i="6"/>
  <c r="S106" i="6"/>
  <c r="T106" i="6"/>
  <c r="P106" i="6"/>
  <c r="P103" i="6"/>
  <c r="Q103" i="6" s="1"/>
  <c r="R103" i="6" s="1"/>
  <c r="S103" i="6" s="1"/>
  <c r="T103" i="6" s="1"/>
  <c r="V28" i="6" l="1"/>
  <c r="V100" i="6" s="1"/>
  <c r="U103" i="6"/>
  <c r="U106" i="6"/>
  <c r="U102" i="6"/>
  <c r="W28" i="6" l="1"/>
  <c r="W100" i="6" s="1"/>
  <c r="W106" i="6" s="1"/>
  <c r="V101" i="6"/>
  <c r="V102" i="6" s="1"/>
  <c r="V106" i="6"/>
  <c r="V103" i="6"/>
  <c r="X28" i="6" l="1"/>
  <c r="Y28" i="6" s="1"/>
</calcChain>
</file>

<file path=xl/sharedStrings.xml><?xml version="1.0" encoding="utf-8"?>
<sst xmlns="http://schemas.openxmlformats.org/spreadsheetml/2006/main" count="23896" uniqueCount="5025">
  <si>
    <t>.</t>
  </si>
  <si>
    <t>PLANILHA RESUMO</t>
  </si>
  <si>
    <t>Item</t>
  </si>
  <si>
    <t>Descrição</t>
  </si>
  <si>
    <t>Total</t>
  </si>
  <si>
    <t>Peso</t>
  </si>
  <si>
    <t>1</t>
  </si>
  <si>
    <t>SERVIÇOS PRELIMINARES</t>
  </si>
  <si>
    <t>2</t>
  </si>
  <si>
    <t>PÓRTICO</t>
  </si>
  <si>
    <t>3</t>
  </si>
  <si>
    <t>GUARITA E ELETRÍCA ESTACIONAMENTO FRENTE</t>
  </si>
  <si>
    <t>4</t>
  </si>
  <si>
    <t>RECEPTIVO E ELETRICA ESTACIONAMENTO INTERNO</t>
  </si>
  <si>
    <t>5</t>
  </si>
  <si>
    <t>ESTACIONAMENTO FRENTE E ESTACIONAMENTO INTERNO</t>
  </si>
  <si>
    <t>6</t>
  </si>
  <si>
    <t>EDIFICAÇÕES  01, 02 E 03 (LOJA1, LOJA 2 E CASA DO CASEIRO)</t>
  </si>
  <si>
    <t>7</t>
  </si>
  <si>
    <t>PLAYGROUND E WATERPLAY</t>
  </si>
  <si>
    <t>8</t>
  </si>
  <si>
    <t>BLOCO 01</t>
  </si>
  <si>
    <t>9</t>
  </si>
  <si>
    <t>BLOCO 02</t>
  </si>
  <si>
    <t>10</t>
  </si>
  <si>
    <t>GALPÃO</t>
  </si>
  <si>
    <t>11</t>
  </si>
  <si>
    <t>INSTALAÇÕES HIDROSSANITÁRIAS GERAL PARQUE</t>
  </si>
  <si>
    <t>12</t>
  </si>
  <si>
    <t>INSTALAÇÕES ELÉTRICAS GERAL PARQUE</t>
  </si>
  <si>
    <t>13</t>
  </si>
  <si>
    <t>INSTALAÇÕES SPDA GERAL PARQUE - LISTA DE MATERIAL DAS ZONAS 1,2,3,4,5,6,7,8</t>
  </si>
  <si>
    <t>14</t>
  </si>
  <si>
    <t>PSCIP - PROJETO DE SEGURANÇA CONTRA INCÊNDIO E PÂNICO</t>
  </si>
  <si>
    <t>15</t>
  </si>
  <si>
    <t>SERVIÇOS COMPLEMENTARES</t>
  </si>
  <si>
    <t>16</t>
  </si>
  <si>
    <t>SERVIÇOS FINAIS</t>
  </si>
  <si>
    <t>17</t>
  </si>
  <si>
    <t>ADMINISTRAÇÃO DA OBRA</t>
  </si>
  <si>
    <t>Total Geral</t>
  </si>
  <si>
    <t>PLANILHA ORÇAMENTÁRIA SINTÉTICA</t>
  </si>
  <si>
    <t>Código</t>
  </si>
  <si>
    <t>Banco</t>
  </si>
  <si>
    <t>Und</t>
  </si>
  <si>
    <t>Quant.</t>
  </si>
  <si>
    <t>Valor Unit</t>
  </si>
  <si>
    <t>Valor com BDI</t>
  </si>
  <si>
    <t>Peso (%)</t>
  </si>
  <si>
    <t>Tipo</t>
  </si>
  <si>
    <t/>
  </si>
  <si>
    <t>Etapa</t>
  </si>
  <si>
    <t>1.1</t>
  </si>
  <si>
    <t>CANTEIRO DE OBRA</t>
  </si>
  <si>
    <t>1.1.1</t>
  </si>
  <si>
    <t>103689</t>
  </si>
  <si>
    <t>SINAPI</t>
  </si>
  <si>
    <t>FORNECIMENTO E INSTALAÇÃO DE PLACA DE OBRA COM CHAPA GALVANIZADA E ESTRUTURA DE MADEIRA. AF_03/2022_PS</t>
  </si>
  <si>
    <t>m²</t>
  </si>
  <si>
    <t>563,19</t>
  </si>
  <si>
    <t>Composição</t>
  </si>
  <si>
    <t>1.1.2</t>
  </si>
  <si>
    <t>00010775</t>
  </si>
  <si>
    <t>LOCACAO DE CONTAINER 2,30 X 6,00 M, ALT. 2,50 M, COM 1 SANITARIO, PARA ESCRITORIO, COMPLETO, SEM DIVISORIAS INTERNAS (NAO INCLUI MOBILIZACAO/DESMOBILIZACAO)</t>
  </si>
  <si>
    <t>MES</t>
  </si>
  <si>
    <t>1041,55</t>
  </si>
  <si>
    <t>Insumo</t>
  </si>
  <si>
    <t>1.1.3</t>
  </si>
  <si>
    <t>27.001.0033</t>
  </si>
  <si>
    <t>Próprio</t>
  </si>
  <si>
    <t>MOBILIZAÇÃO E DESMOBILIZAÇÃO DE CONTAINER, INCLUSIVE INSTALAÇÃO E TRANSPORTE COM CAMINHÃO GUINDAUTO (MUNCK)</t>
  </si>
  <si>
    <t>UN</t>
  </si>
  <si>
    <t>1338,87</t>
  </si>
  <si>
    <t>1.1.4</t>
  </si>
  <si>
    <t>27.001.0038</t>
  </si>
  <si>
    <t>LOCAÇÃO DE CAÇAMBA (4M³)</t>
  </si>
  <si>
    <t>432,39</t>
  </si>
  <si>
    <t>1.1.5</t>
  </si>
  <si>
    <t>00010527</t>
  </si>
  <si>
    <t>LOCACAO DE ANDAIME METALICO TUBULAR DE ENCAIXE, TIPO DE TORRE, CADA PAINEL COM LARGURA DE 1 ATE 1,5 M E ALTURA DE *1,00* M, INCLUINDO DIAGONAL, BARRAS DE LIGACAO, SAPATAS OU RODIZIOS E DEMAIS ITENS NECESSARIOS A MONTAGEM (NAO INCLUI INSTALACAO)</t>
  </si>
  <si>
    <t>MXMES</t>
  </si>
  <si>
    <t>41,5</t>
  </si>
  <si>
    <t>1.1.6</t>
  </si>
  <si>
    <t>97064</t>
  </si>
  <si>
    <t>MONTAGEM E DESMONTAGEM DE ANDAIME TUBULAR TIPO "TORRE" (EXCLUSIVE ANDAIME E LIMPEZA). AF_03/2024</t>
  </si>
  <si>
    <t>M</t>
  </si>
  <si>
    <t>34,15</t>
  </si>
  <si>
    <t>1.1.7</t>
  </si>
  <si>
    <t>99059</t>
  </si>
  <si>
    <t>LOCAÇÃO CONVENCIONAL DE OBRA, UTILIZANDO GABARITO DE TÁBUAS CORRIDAS PONTALETADAS A CADA 2,00M - 2 UTILIZAÇÕES. AF_03/2024</t>
  </si>
  <si>
    <t>74,4</t>
  </si>
  <si>
    <t>2.1</t>
  </si>
  <si>
    <t>ESTRUTURA DE MADEIRA</t>
  </si>
  <si>
    <t>2.1.1</t>
  </si>
  <si>
    <t>04.002.0087</t>
  </si>
  <si>
    <t>ESTACA BROCA DE CONCRETO, FCK 20MPA, DIÂMETRO DE 30CM, ESCAVAÇÃO MANUAL COM TRADO CONCHA, SEM ARMADURA DE ARRANQUE</t>
  </si>
  <si>
    <t>118,24</t>
  </si>
  <si>
    <t>2.1.2</t>
  </si>
  <si>
    <t>25.004.0007</t>
  </si>
  <si>
    <t>FORNECIMENTO E ASSENTAMENTO DE PEÇAS DE EUCALIPTO TRATADO, D = 16 A 20 CM</t>
  </si>
  <si>
    <t>193,35</t>
  </si>
  <si>
    <t>2.1.3</t>
  </si>
  <si>
    <t>2.1.4</t>
  </si>
  <si>
    <t>2.2</t>
  </si>
  <si>
    <t>ESTRUTURA DE CONCRETO ARMADO</t>
  </si>
  <si>
    <t>2.2.1</t>
  </si>
  <si>
    <t>FUNDAÇÃO</t>
  </si>
  <si>
    <t>2.2.1.1</t>
  </si>
  <si>
    <t>100896</t>
  </si>
  <si>
    <t>ESTACA ESCAVADA MECANICAMENTE, SEM FLUIDO ESTABILIZANTE, COM 25CM DE DIÂMETRO, CONCRETO LANÇADO POR CAMINHÃO BETONEIRA (EXCLUSIVE MOBILIZAÇÃO E DESMOBILIZAÇÃO). AF_01/2020</t>
  </si>
  <si>
    <t>79,16</t>
  </si>
  <si>
    <t>2.2.1.2</t>
  </si>
  <si>
    <t>95577</t>
  </si>
  <si>
    <t>MONTAGEM DE ARMADURA DE ESTACAS, DIÂMETRO = 10,0 MM. AF_09/2021_PS</t>
  </si>
  <si>
    <t>KG</t>
  </si>
  <si>
    <t>13,36</t>
  </si>
  <si>
    <t>2.2.1.3</t>
  </si>
  <si>
    <t>95583</t>
  </si>
  <si>
    <t>MONTAGEM DE ARMADURA TRANSVERSAL DE ESTACAS DE SEÇÃO CIRCULAR, DIÂMETRO = 5,0 MM. AF_09/2021_PS</t>
  </si>
  <si>
    <t>19,28</t>
  </si>
  <si>
    <t>2.2.1.4</t>
  </si>
  <si>
    <t>95601</t>
  </si>
  <si>
    <t>ARRASAMENTO MECANICO DE ESTACA DE CONCRETO ARMADO, DIAMETROS DE ATÉ 40 CM. AF_05/2021</t>
  </si>
  <si>
    <t>21,52</t>
  </si>
  <si>
    <t>2.2.2</t>
  </si>
  <si>
    <t>ESTRUTURA</t>
  </si>
  <si>
    <t>2.2.2.1</t>
  </si>
  <si>
    <t>BLOCOS E VIGA BALDRAME</t>
  </si>
  <si>
    <t>2.2.2.1.1</t>
  </si>
  <si>
    <t>96523</t>
  </si>
  <si>
    <t>ESCAVAÇÃO MANUAL PARA BLOCO DE COROAMENTO OU SAPATA (INCLUINDO ESCAVAÇÃO PARA COLOCAÇÃO DE FÔRMAS). AF_01/2024</t>
  </si>
  <si>
    <t>m³</t>
  </si>
  <si>
    <t>110,81</t>
  </si>
  <si>
    <t>2.2.2.1.2</t>
  </si>
  <si>
    <t>96527</t>
  </si>
  <si>
    <t>ESCAVAÇÃO MANUAL PARA VIGA BALDRAME OU SAPATA CORRIDA (INCLUINDO ESCAVAÇÃO PARA COLOCAÇÃO DE FÔRMAS). AF_01/2024</t>
  </si>
  <si>
    <t>121,99</t>
  </si>
  <si>
    <t>2.2.2.1.3</t>
  </si>
  <si>
    <t>96534</t>
  </si>
  <si>
    <t>FABRICAÇÃO, MONTAGEM E DESMONTAGEM DE FÔRMA PARA BLOCO DE COROAMENTO, EM MADEIRA SERRADA, E=25 MM, 4 UTILIZAÇÕES. AF_01/2024</t>
  </si>
  <si>
    <t>85,29</t>
  </si>
  <si>
    <t>2.2.2.1.4</t>
  </si>
  <si>
    <t>96536</t>
  </si>
  <si>
    <t>FABRICAÇÃO, MONTAGEM E DESMONTAGEM DE FÔRMA PARA VIGA BALDRAME, EM MADEIRA SERRADA, E=25 MM, 4 UTILIZAÇÕES. AF_01/2024</t>
  </si>
  <si>
    <t>74,18</t>
  </si>
  <si>
    <t>2.2.2.1.5</t>
  </si>
  <si>
    <t>104920</t>
  </si>
  <si>
    <t>ARMAÇÃO DE BLOCO, SAPATA ISOLADA, VIGA BALDRAME E SAPATA CORRIDA UTILIZANDO AÇO CA-50 DE 12,5 MM - MONTAGEM. AF_01/2024</t>
  </si>
  <si>
    <t>13,31</t>
  </si>
  <si>
    <t>2.2.2.1.6</t>
  </si>
  <si>
    <t>96545</t>
  </si>
  <si>
    <t>ARMAÇÃO DE BLOCO UTILIZANDO AÇO CA-50 DE 8 MM - MONTAGEM. AF_01/2024</t>
  </si>
  <si>
    <t>19,58</t>
  </si>
  <si>
    <t>2.2.2.1.7</t>
  </si>
  <si>
    <t>96543</t>
  </si>
  <si>
    <t>ARMAÇÃO DE BLOCO UTILIZANDO AÇO CA-60 DE 5 MM - MONTAGEM. AF_01/2024</t>
  </si>
  <si>
    <t>23,81</t>
  </si>
  <si>
    <t>2.2.2.1.8</t>
  </si>
  <si>
    <t>04.001.0017</t>
  </si>
  <si>
    <t>CONCRETAGEM DE BLOCOS DE COROAMENTO E VIGAS BALDRAME, FCK 25 MPA, PREPARO EM BETONEIRA DE 600 L, APLICADO COM USO DE JERICA - LANÇAMENTO, ADENSAMENTO E ACABAMENTO</t>
  </si>
  <si>
    <t>835,76</t>
  </si>
  <si>
    <t>2.2.2.1.9</t>
  </si>
  <si>
    <t>98557</t>
  </si>
  <si>
    <t>IMPERMEABILIZAÇÃO DE SUPERFÍCIE COM EMULSÃO ASFÁLTICA, 2 DEMÃOS. AF_09/2023</t>
  </si>
  <si>
    <t>54,07</t>
  </si>
  <si>
    <t>2.2.2.2</t>
  </si>
  <si>
    <t>PILARES E VIGAS SUPERIORES</t>
  </si>
  <si>
    <t>2.2.2.2.1</t>
  </si>
  <si>
    <t>92413</t>
  </si>
  <si>
    <t>MONTAGEM E DESMONTAGEM DE FÔRMA DE PILARES RETANGULARES E ESTRUTURAS SIMILARES, PÉ-DIREITO SIMPLES, EM MADEIRA SERRADA, 4 UTILIZAÇÕES. AF_09/2020</t>
  </si>
  <si>
    <t>113,45</t>
  </si>
  <si>
    <t>2.2.2.2.2</t>
  </si>
  <si>
    <t>92448</t>
  </si>
  <si>
    <t>MONTAGEM E DESMONTAGEM DE FÔRMA DE VIGA, ESCORAMENTO COM PONTALETE DE MADEIRA, PÉ-DIREITO SIMPLES, EM MADEIRA SERRADA, 4 UTILIZAÇÕES. AF_09/2020</t>
  </si>
  <si>
    <t>190,02</t>
  </si>
  <si>
    <t>2.2.2.2.3</t>
  </si>
  <si>
    <t>92763</t>
  </si>
  <si>
    <t>ARMAÇÃO DE PILAR OU VIGA DE ESTRUTURA CONVENCIONAL DE CONCRETO ARMADO UTILIZANDO AÇO CA-50 DE 12,5 MM - MONTAGEM. AF_06/2022</t>
  </si>
  <si>
    <t>11,57</t>
  </si>
  <si>
    <t>2.2.2.2.4</t>
  </si>
  <si>
    <t>92759</t>
  </si>
  <si>
    <t>ARMAÇÃO DE PILAR OU VIGA DE ESTRUTURA CONVENCIONAL DE CONCRETO ARMADO UTILIZANDO AÇO CA-60 DE 5,0 MM - MONTAGEM. AF_06/2022</t>
  </si>
  <si>
    <t>17,15</t>
  </si>
  <si>
    <t>2.2.2.2.5</t>
  </si>
  <si>
    <t>04.001.0041</t>
  </si>
  <si>
    <t>CONCRETAGEM DE PILARES, FCK = 25 MPA,  COM USO DE BALDES EM EDIFICAÇÃO COM SEÇÃO MÉDIA DE PILARES MENOR OU IGUAL A 0,25 M² - LANÇAMENTO, ADENSAMENTO E ACABAMENTO. CONCRETO BATIDO EM OBRA COM BETONEIRA 600 LITROS</t>
  </si>
  <si>
    <t>927,88</t>
  </si>
  <si>
    <t>2.2.2.2.6</t>
  </si>
  <si>
    <t>04.001.0092</t>
  </si>
  <si>
    <t>CONCRETAGEM DE VIGAS E LAJES, FCK=25 MPA, PARA QUALQUER TIPO DE LAJE COM BALDES EM EDIFICAÇÃO DE MULTIPAVIMENTOS ATÉ 04 ANDARES, CONCRETO BATIDO EM OBRAS - LANÇAMENTO, ADENSAMENTO E ACABAMENTO.</t>
  </si>
  <si>
    <t>1372,59</t>
  </si>
  <si>
    <t>2.2.3</t>
  </si>
  <si>
    <t>PISO DE CONCRETO</t>
  </si>
  <si>
    <t>2.2.3.1</t>
  </si>
  <si>
    <t>97083</t>
  </si>
  <si>
    <t>COMPACTAÇÃO MECÂNICA DE SOLO PARA EXECUÇÃO DE RADIER, PISO DE CONCRETO OU LAJE SOBRE SOLO, COM COMPACTADOR DE SOLOS A PERCUSSÃO. AF_09/2021</t>
  </si>
  <si>
    <t>3,91</t>
  </si>
  <si>
    <t>2.2.3.2</t>
  </si>
  <si>
    <t>97087</t>
  </si>
  <si>
    <t>CAMADA SEPARADORA PARA EXECUÇÃO DE RADIER, PISO DE CONCRETO OU LAJE SOBRE SOLO, EM LONA PLÁSTICA. AF_09/2021</t>
  </si>
  <si>
    <t>4,33</t>
  </si>
  <si>
    <t>2.2.3.3</t>
  </si>
  <si>
    <t>94991</t>
  </si>
  <si>
    <t>EXECUÇÃO DE PASSEIO (CALÇADA) OU PISO DE CONCRETO COM CONCRETO MOLDADO IN LOCO, USINADO C20, ACABAMENTO CONVENCIONAL, NÃO ARMADO. AF_08/2022</t>
  </si>
  <si>
    <t>951,82</t>
  </si>
  <si>
    <t>2.3</t>
  </si>
  <si>
    <t>GABIÃO</t>
  </si>
  <si>
    <t>2.3.1</t>
  </si>
  <si>
    <t>92743</t>
  </si>
  <si>
    <t>MURO DE GABIÃO, ENCHIMENTO COM PEDRA DE MÃO TIPO RACHÃO, DE GRAVIDADE, COM GAIOLAS DE COMPRIMENTO IGUAL A 2 M, PARA MUROS COM ALTURA MENOR OU IGUAL A 4 M - FORNECIMENTO E EXECUÇÃO. AF_03/2024</t>
  </si>
  <si>
    <t>762,08</t>
  </si>
  <si>
    <t>2.3.2</t>
  </si>
  <si>
    <t>100978</t>
  </si>
  <si>
    <t>CARGA, MANOBRA E DESCARGA DE SOLOS E MATERIAIS GRANULARES EM CAMINHÃO BASCULANTE 10 M³ - CARGA COM ESCAVADEIRA HIDRÁULICA (CAÇAMBA DE 1,20 M³ / 155 HP) E DESCARGA LIVRE (UNIDADE: M3). AF_07/2020</t>
  </si>
  <si>
    <t>8,56</t>
  </si>
  <si>
    <t>2.3.3</t>
  </si>
  <si>
    <t>95875</t>
  </si>
  <si>
    <t>TRANSPORTE COM CAMINHÃO BASCULANTE DE 10 M³, EM VIA URBANA PAVIMENTADA, DMT ATÉ 30 KM (UNIDADE: M3XKM). AF_07/2020</t>
  </si>
  <si>
    <t>M3XKM</t>
  </si>
  <si>
    <t>3,01</t>
  </si>
  <si>
    <t>3.1</t>
  </si>
  <si>
    <t>ESTRUTURAL</t>
  </si>
  <si>
    <t>3.1.1</t>
  </si>
  <si>
    <t>ESTACAS E BLOCOS</t>
  </si>
  <si>
    <t>3.1.1.1</t>
  </si>
  <si>
    <t>3.1.1.2</t>
  </si>
  <si>
    <t>3.1.1.3</t>
  </si>
  <si>
    <t>95576</t>
  </si>
  <si>
    <t>MONTAGEM DE ARMADURA DE ESTACAS, DIÂMETRO = 8,0 MM. AF_09/2021_PS</t>
  </si>
  <si>
    <t>15,62</t>
  </si>
  <si>
    <t>3.1.1.4</t>
  </si>
  <si>
    <t>3.1.1.5</t>
  </si>
  <si>
    <t>93382</t>
  </si>
  <si>
    <t>REATERRO MANUAL DE VALAS, COM COMPACTADOR DE SOLOS DE PERCUSSÃO. AF_08/2023</t>
  </si>
  <si>
    <t>31,2</t>
  </si>
  <si>
    <t>3.1.1.6</t>
  </si>
  <si>
    <t>96619</t>
  </si>
  <si>
    <t>LASTRO DE CONCRETO MAGRO, APLICADO EM BLOCOS DE COROAMENTO OU SAPATAS, ESPESSURA DE 5 CM. AF_01/2024</t>
  </si>
  <si>
    <t>46,38</t>
  </si>
  <si>
    <t>3.1.1.7</t>
  </si>
  <si>
    <t>96531</t>
  </si>
  <si>
    <t>FABRICAÇÃO, MONTAGEM E DESMONTAGEM DE FÔRMA PARA BLOCO DE COROAMENTO, EM MADEIRA SERRADA, E=25 MM, 2 UTILIZAÇÕES. AF_01/2024</t>
  </si>
  <si>
    <t>113,96</t>
  </si>
  <si>
    <t>3.1.1.8</t>
  </si>
  <si>
    <t>96544</t>
  </si>
  <si>
    <t>ARMAÇÃO DE BLOCO UTILIZANDO AÇO CA-50 DE 6,3 MM - MONTAGEM. AF_01/2024</t>
  </si>
  <si>
    <t>21,6</t>
  </si>
  <si>
    <t>3.1.1.9</t>
  </si>
  <si>
    <t>3.1.2</t>
  </si>
  <si>
    <t>VIGA BALDRAME</t>
  </si>
  <si>
    <t>3.1.2.1</t>
  </si>
  <si>
    <t>96530</t>
  </si>
  <si>
    <t>FABRICAÇÃO, MONTAGEM E DESMONTAGEM DE FÔRMA PARA VIGA BALDRAME, EM MADEIRA SERRADA, E=25 MM, 1 UTILIZAÇÃO. AF_01/2024</t>
  </si>
  <si>
    <t>154,9</t>
  </si>
  <si>
    <t>3.1.2.2</t>
  </si>
  <si>
    <t>3.1.2.3</t>
  </si>
  <si>
    <t>3.1.2.4</t>
  </si>
  <si>
    <t>96546</t>
  </si>
  <si>
    <t>ARMAÇÃO DE BLOCO UTILIZANDO AÇO CA-50 DE 10 MM - MONTAGEM. AF_01/2024</t>
  </si>
  <si>
    <t>17,17</t>
  </si>
  <si>
    <t>3.1.2.5</t>
  </si>
  <si>
    <t>3.1.2.6</t>
  </si>
  <si>
    <t>3.1.3</t>
  </si>
  <si>
    <t>LAJE</t>
  </si>
  <si>
    <t>3.1.3.1</t>
  </si>
  <si>
    <t>101964</t>
  </si>
  <si>
    <t>LAJE PRÉ-MOLDADA UNIDIRECIONAL, BIAPOIADA, PARA FORRO, ENCHIMENTO EM CERÂMICA, VIGOTA CONVENCIONAL, ALTURA TOTAL DA LAJE (ENCHIMENTO+CAPA) = (8+3). AF_11/2020</t>
  </si>
  <si>
    <t>211,25</t>
  </si>
  <si>
    <t>3.1.3.2</t>
  </si>
  <si>
    <t>04.003.0019</t>
  </si>
  <si>
    <t>ARMADURA DE DISTRIBUIÇÃO PARA LAJE PRE-MOLDADA EM TELA Q-92</t>
  </si>
  <si>
    <t>14,34</t>
  </si>
  <si>
    <t>3.1.3.3</t>
  </si>
  <si>
    <t>98546</t>
  </si>
  <si>
    <t>IMPERMEABILIZAÇÃO DE SUPERFÍCIE COM MANTA ASFÁLTICA, UMA CAMADA, INCLUSIVE APLICAÇÃO DE PRIMER ASFÁLTICO, E=4MM. AF_09/2023</t>
  </si>
  <si>
    <t>141,51</t>
  </si>
  <si>
    <t>3.1.3.4</t>
  </si>
  <si>
    <t>98565</t>
  </si>
  <si>
    <t>PROTEÇÃO MECÂNICA DE SUPERFICIE HORIZONTAL COM ARGAMASSA DE CIMENTO E AREIA, TRAÇO 1:3, E=3CM. AF_09/2023</t>
  </si>
  <si>
    <t>63,06</t>
  </si>
  <si>
    <t>3.1.4</t>
  </si>
  <si>
    <t>PILARES</t>
  </si>
  <si>
    <t>3.1.4.1</t>
  </si>
  <si>
    <t>92409</t>
  </si>
  <si>
    <t>MONTAGEM E DESMONTAGEM DE FÔRMA DE PILARES RETANGULARES E ESTRUTURAS SIMILARES, PÉ-DIREITO SIMPLES, EM MADEIRA SERRADA, 1 UTILIZAÇÃO. AF_09/2020</t>
  </si>
  <si>
    <t>252,75</t>
  </si>
  <si>
    <t>3.1.4.2</t>
  </si>
  <si>
    <t>3.1.4.3</t>
  </si>
  <si>
    <t>92762</t>
  </si>
  <si>
    <t>ARMAÇÃO DE PILAR OU VIGA DE ESTRUTURA CONVENCIONAL DE CONCRETO ARMADO UTILIZANDO AÇO CA-50 DE 10,0 MM - MONTAGEM. AF_06/2022</t>
  </si>
  <si>
    <t>13,77</t>
  </si>
  <si>
    <t>3.1.4.4</t>
  </si>
  <si>
    <t>103669</t>
  </si>
  <si>
    <t>CONCRETAGEM DE PILARES, FCK = 25 MPA, COM USO DE BALDES - LANÇAMENTO, ADENSAMENTO E ACABAMENTO. AF_02/2022</t>
  </si>
  <si>
    <t>1216,68</t>
  </si>
  <si>
    <t>3.1.5</t>
  </si>
  <si>
    <t>VIGAS DE RESPALDO E VIGAS DE TOPO</t>
  </si>
  <si>
    <t>3.1.5.1</t>
  </si>
  <si>
    <t>92446</t>
  </si>
  <si>
    <t>MONTAGEM E DESMONTAGEM DE FÔRMA DE VIGA, ESCORAMENTO COM PONTALETE DE MADEIRA, PÉ-DIREITO SIMPLES, EM MADEIRA SERRADA, 1 UTILIZAÇÃO. AF_09/2020</t>
  </si>
  <si>
    <t>356,02</t>
  </si>
  <si>
    <t>3.1.5.2</t>
  </si>
  <si>
    <t>3.1.5.3</t>
  </si>
  <si>
    <t>92761</t>
  </si>
  <si>
    <t>ARMAÇÃO DE PILAR OU VIGA DE ESTRUTURA CONVENCIONAL DE CONCRETO ARMADO UTILIZANDO AÇO CA-50 DE 8,0 MM - MONTAGEM. AF_06/2022</t>
  </si>
  <si>
    <t>15,39</t>
  </si>
  <si>
    <t>3.1.5.4</t>
  </si>
  <si>
    <t>3.1.5.5</t>
  </si>
  <si>
    <t>103682</t>
  </si>
  <si>
    <t>CONCRETAGEM DE VIGAS E LAJES, FCK=25 MPA, PARA QUALQUER TIPO DE LAJE COM BALDES EM EDIFICAÇÃO TÉRREA - LANÇAMENTO, ADENSAMENTO E ACABAMENTO. AF_02/2022</t>
  </si>
  <si>
    <t>1237,75</t>
  </si>
  <si>
    <t>3.2</t>
  </si>
  <si>
    <t>PAREDES E PAÍNES</t>
  </si>
  <si>
    <t>3.2.1</t>
  </si>
  <si>
    <t>103328</t>
  </si>
  <si>
    <t>ALVENARIA DE VEDAÇÃO DE BLOCOS CERÂMICOS FURADOS NA HORIZONTAL DE 9X19X19 CM (ESPESSURA 9 CM) E ARGAMASSA DE ASSENTAMENTO COM PREPARO EM BETONEIRA. AF_12/2021</t>
  </si>
  <si>
    <t>114,49</t>
  </si>
  <si>
    <t>3.2.2</t>
  </si>
  <si>
    <t>105024</t>
  </si>
  <si>
    <t>VERGA MOLDADA IN LOCO EM CONCRETO, ESPESSURA DE *10* CM. AF_03/2024</t>
  </si>
  <si>
    <t>62,89</t>
  </si>
  <si>
    <t>3.2.3</t>
  </si>
  <si>
    <t>105030</t>
  </si>
  <si>
    <t>CONTRAVERGA MOLDADA IN LOCO EM CONCRETO, ESPESSURA DE *10* CM. AF_03/2024</t>
  </si>
  <si>
    <t>49,47</t>
  </si>
  <si>
    <t>3.3</t>
  </si>
  <si>
    <t>ESTRUTURA DE MADEIRA E PERGOLADO GUARITA</t>
  </si>
  <si>
    <t>3.3.1</t>
  </si>
  <si>
    <t>3.3.2</t>
  </si>
  <si>
    <t>FE.08.003</t>
  </si>
  <si>
    <t>ASSENTAMENTO DE PEÇAS DE EUCALIPTO TRATADO, D=10 A 13 CM PARA CONFECÇÃO DE PERGOLADO (COM FORNECIMENTO DE MATERIAL)</t>
  </si>
  <si>
    <t>45,89</t>
  </si>
  <si>
    <t>3.3.3</t>
  </si>
  <si>
    <t>3.3.4</t>
  </si>
  <si>
    <t>3.3.5</t>
  </si>
  <si>
    <t>3.3.6</t>
  </si>
  <si>
    <t>00041954</t>
  </si>
  <si>
    <t>CABO DE ACO GALVANIZADO, DIAMETRO 9,53 MM (3/8"), COM ALMA DE FIBRA 6 X 25 F</t>
  </si>
  <si>
    <t>70,86</t>
  </si>
  <si>
    <t>3.4</t>
  </si>
  <si>
    <t>REVESTIMENTOS</t>
  </si>
  <si>
    <t>3.4.1</t>
  </si>
  <si>
    <t>REVESTIMENTO DE PISO INTERNO</t>
  </si>
  <si>
    <t>3.4.1.1</t>
  </si>
  <si>
    <t>97084</t>
  </si>
  <si>
    <t>COMPACTAÇÃO MECÂNICA DE SOLO PARA EXECUÇÃO DE RADIER, PISO DE CONCRETO OU LAJE SOBRE SOLO, COM COMPACTADOR DE SOLOS TIPO PLACA VIBRATÓRIA. AF_09/2021</t>
  </si>
  <si>
    <t>0,81</t>
  </si>
  <si>
    <t>3.4.1.2</t>
  </si>
  <si>
    <t>3.4.1.3</t>
  </si>
  <si>
    <t>95241</t>
  </si>
  <si>
    <t>LASTRO DE CONCRETO MAGRO, APLICADO EM PISOS, LAJES SOBRE SOLO OU RADIERS, ESPESSURA DE 5 CM. AF_01/2024</t>
  </si>
  <si>
    <t>42,89</t>
  </si>
  <si>
    <t>3.4.1.4</t>
  </si>
  <si>
    <t>10.001.0082</t>
  </si>
  <si>
    <t>REVESTIMENTO CERÂMICO PARA PISO COM PLACAS TIPO ESMALTADA EXTRA DE DIMENSÕES 30X30 CM</t>
  </si>
  <si>
    <t>72,12</t>
  </si>
  <si>
    <t>3.4.1.5</t>
  </si>
  <si>
    <t>94992</t>
  </si>
  <si>
    <t>EXECUÇÃO DE PASSEIO (CALÇADA) OU PISO DE CONCRETO COM CONCRETO MOLDADO IN LOCO, FEITO EM OBRA, ACABAMENTO CONVENCIONAL, ESPESSURA 6 CM, ARMADO. AF_08/2022</t>
  </si>
  <si>
    <t>94,17</t>
  </si>
  <si>
    <t>3.4.1.6</t>
  </si>
  <si>
    <t>10.001.0213</t>
  </si>
  <si>
    <t>ACABAMENTO POLIDO PARA PISO DE CONCRETO</t>
  </si>
  <si>
    <t>2,87</t>
  </si>
  <si>
    <t>3.4.2</t>
  </si>
  <si>
    <t>REVESTIMENTO DE PAREDE</t>
  </si>
  <si>
    <t>3.4.2.1</t>
  </si>
  <si>
    <t>87879</t>
  </si>
  <si>
    <t>CHAPISCO APLICADO EM ALVENARIAS E ESTRUTURAS DE CONCRETO INTERNAS, COM COLHER DE PEDREIRO. ARGAMASSA TRAÇO 1:3 COM PREPARO EM BETONEIRA 400L. AF_10/2022</t>
  </si>
  <si>
    <t>5,25</t>
  </si>
  <si>
    <t>3.4.2.2</t>
  </si>
  <si>
    <t>87543</t>
  </si>
  <si>
    <t>MASSA ÚNICA, EM ARGAMASSA INDUSTRIALIZADA, PREPARO MECÂNICO, APLICADA COM EQUIPAMENTO DE MISTURA E PROJEÇÃO DE ARGAMASSA EM PAREDES INTERNAS, E = 5MM, SEM TALISCAS. AF_03/2024</t>
  </si>
  <si>
    <t>32,3</t>
  </si>
  <si>
    <t>3.4.2.3</t>
  </si>
  <si>
    <t>06.001.0114</t>
  </si>
  <si>
    <t>REVESTIMENTO CERÂMICO PARA PAREDES INTERNAS COM PLACAS TIPO ESMALTADA EXTRA DE DIMENSÕES 30X60 CM APLICADAS A MEIA ALTURA DAS PAREDES</t>
  </si>
  <si>
    <t>85,82</t>
  </si>
  <si>
    <t>3.4.2.4</t>
  </si>
  <si>
    <t>87905</t>
  </si>
  <si>
    <t>CHAPISCO APLICADO EM ALVENARIA (COM PRESENÇA DE VÃOS) E ESTRUTURAS DE CONCRETO DE FACHADA, COM COLHER DE PEDREIRO. ARGAMASSA TRAÇO 1:3 COM PREPARO EM BETONEIRA 400L. AF_10/2022</t>
  </si>
  <si>
    <t>9,38</t>
  </si>
  <si>
    <t>3.4.2.5</t>
  </si>
  <si>
    <t>104217</t>
  </si>
  <si>
    <t>EMBOÇO OU MASSA ÚNICA EM ARGAMASSA TRAÇO 1:2:8, PREPARO MECÂNICA COM BETONEIRA 400 L, APLICADA MANUALMENTE EM PANOS DE FACHADA COM PRESENÇA DE VÃOS, ESPESSURA DE 25 MM, ACESSO POR ANDAIME. AF_08/2022</t>
  </si>
  <si>
    <t>60,17</t>
  </si>
  <si>
    <t>3.4.2.6</t>
  </si>
  <si>
    <t>06.001.0125</t>
  </si>
  <si>
    <t>REVESTIMENTO COM PEDRA SÃO TOMÉ APLICADO EM PAREDE (CACO), ESP. 2CM, ACABAMENTO NATURAL, ASSENTAMENTO COM ARGAMASSA INDUSTRIALIZADA, AMBIENTE INTERNO/EXTERNO, ALTURA MÁXIMA DE 3M PARA APLICAÇÃO DA PEDRA, INCLUSIVE REJUNTAMENTO</t>
  </si>
  <si>
    <t>M²</t>
  </si>
  <si>
    <t>157,89</t>
  </si>
  <si>
    <t>3.4.2.7</t>
  </si>
  <si>
    <t>3.4.2.8</t>
  </si>
  <si>
    <t>3.4.3</t>
  </si>
  <si>
    <t>REVESTIMENTO DE TETO</t>
  </si>
  <si>
    <t>3.4.3.1</t>
  </si>
  <si>
    <t>3.4.3.2</t>
  </si>
  <si>
    <t>3.4.4</t>
  </si>
  <si>
    <t>REVESTIMENTO DE PISO EXTERNO</t>
  </si>
  <si>
    <t>3.4.4.1</t>
  </si>
  <si>
    <t>3.4.4.2</t>
  </si>
  <si>
    <t>3.4.4.3</t>
  </si>
  <si>
    <t>3.4.4.4</t>
  </si>
  <si>
    <t>3.5</t>
  </si>
  <si>
    <t>PINTURA</t>
  </si>
  <si>
    <t>3.5.1</t>
  </si>
  <si>
    <t>88485</t>
  </si>
  <si>
    <t>FUNDO SELADOR ACRÍLICO, APLICAÇÃO MANUAL EM PAREDE, UMA DEMÃO. AF_04/2023</t>
  </si>
  <si>
    <t>4,74</t>
  </si>
  <si>
    <t>3.5.2</t>
  </si>
  <si>
    <t>88497</t>
  </si>
  <si>
    <t>EMASSAMENTO COM MASSA LÁTEX, APLICAÇÃO EM PAREDE, DUAS DEMÃOS, LIXAMENTO MANUAL. AF_04/2023</t>
  </si>
  <si>
    <t>21,37</t>
  </si>
  <si>
    <t>3.5.3</t>
  </si>
  <si>
    <t>88489</t>
  </si>
  <si>
    <t>PINTURA LÁTEX ACRÍLICA PREMIUM, APLICAÇÃO MANUAL EM PAREDES, DUAS DEMÃOS. AF_04/2023</t>
  </si>
  <si>
    <t>14,8</t>
  </si>
  <si>
    <t>3.5.4</t>
  </si>
  <si>
    <t>88484</t>
  </si>
  <si>
    <t>FUNDO SELADOR ACRÍLICO, APLICAÇÃO MANUAL EM TETO, UMA DEMÃO. AF_04/2023</t>
  </si>
  <si>
    <t>5,85</t>
  </si>
  <si>
    <t>3.5.5</t>
  </si>
  <si>
    <t>88494</t>
  </si>
  <si>
    <t>EMASSAMENTO COM MASSA LÁTEX, APLICAÇÃO EM TETO, UMA DEMÃO, LIXAMENTO MANUAL. AF_04/2023</t>
  </si>
  <si>
    <t>24,72</t>
  </si>
  <si>
    <t>3.5.6</t>
  </si>
  <si>
    <t>88488</t>
  </si>
  <si>
    <t>PINTURA LÁTEX ACRÍLICA PREMIUM, APLICAÇÃO MANUAL EM TETO, DUAS DEMÃOS. AF_04/2023</t>
  </si>
  <si>
    <t>17,51</t>
  </si>
  <si>
    <t>3.6</t>
  </si>
  <si>
    <t>ESQUADRIAS</t>
  </si>
  <si>
    <t>3.6.1</t>
  </si>
  <si>
    <t>08.002.0040</t>
  </si>
  <si>
    <t>PORTA EM ACO DE ABRIR TIPO VENEZIANA COM BATENTE, FIXADA COM PARAFUSOS - FORNECIMENTO E INSTALACAO</t>
  </si>
  <si>
    <t>580,68</t>
  </si>
  <si>
    <t>3.6.2</t>
  </si>
  <si>
    <t>91326</t>
  </si>
  <si>
    <t>KIT DE PORTA DE MADEIRA PARA VERNIZ, SEMI-OCA (LEVE OU MÉDIA), PADRÃO POPULAR, 80X210CM, ESPESSURA DE 3,5CM, ITENS INCLUSOS: DOBRADIÇAS, MONTAGEM E INSTALAÇÃO DO BATENTE, SEM FECHADURA - FORNECIMENTO E INSTALAÇÃO. AF_12/2019</t>
  </si>
  <si>
    <t>1098,92</t>
  </si>
  <si>
    <t>3.6.3</t>
  </si>
  <si>
    <t>08.002.0108</t>
  </si>
  <si>
    <t>JANELA CORRER EM VIDRO TEMPERADO INCOLOR 8MM, GUARNIÇAO E FERRAGENS ALUMINIO ANODIZADO NATURAL</t>
  </si>
  <si>
    <t>862,13</t>
  </si>
  <si>
    <t>3.6.4</t>
  </si>
  <si>
    <t>08.002.0176</t>
  </si>
  <si>
    <t>JANELA CORRER EM VIDRO TEMPERADO INCOLOR 10 MM, GUARNIÇAO E FERRAGENS ALUMINIO ANODIZADO NATURAL</t>
  </si>
  <si>
    <t>855,42</t>
  </si>
  <si>
    <t>3.6.5</t>
  </si>
  <si>
    <t>08.004.0285</t>
  </si>
  <si>
    <t>PORTÃO DE CORRER COM ESTRUTURA METÁLICA E FECHAMENTO EM MADEIRA</t>
  </si>
  <si>
    <t>1008,16</t>
  </si>
  <si>
    <t>3.6.6</t>
  </si>
  <si>
    <t>08.002.0130</t>
  </si>
  <si>
    <t>JANELA CORRER EM VIDRO TEMPERADO INCOLOR 6MM, GUARNIÇAO E FERRAGENS ALUMINIO ANODIZADO NATURAL</t>
  </si>
  <si>
    <t>613,12</t>
  </si>
  <si>
    <t>3.7</t>
  </si>
  <si>
    <t>LOUÇAS, METÁIS E ACESSÓRIOS</t>
  </si>
  <si>
    <t>3.7.1</t>
  </si>
  <si>
    <t>11.002.0250</t>
  </si>
  <si>
    <t>LAVATÓRIO LOUÇA BRANCA SUSPENSO, 46 X 36CM OU EQUIVALENTE, PADRÃO POPULAR - FORNECIMENTO E INSTALAÇÃO. AF_01/2020</t>
  </si>
  <si>
    <t>192,64</t>
  </si>
  <si>
    <t>3.7.2</t>
  </si>
  <si>
    <t>86883</t>
  </si>
  <si>
    <t>SIFÃO DO TIPO FLEXÍVEL EM PVC 1 X 1.1/2 - FORNECIMENTO E INSTALAÇÃO. AF_01/2020</t>
  </si>
  <si>
    <t>15,12</t>
  </si>
  <si>
    <t>3.7.3</t>
  </si>
  <si>
    <t>95469</t>
  </si>
  <si>
    <t>VASO SANITARIO SIFONADO CONVENCIONAL COM LOUÇA BRANCA - FORNECIMENTO E INSTALAÇÃO. AF_01/2020</t>
  </si>
  <si>
    <t>388,55</t>
  </si>
  <si>
    <t>3.7.4</t>
  </si>
  <si>
    <t>100849</t>
  </si>
  <si>
    <t>ASSENTO SANITÁRIO CONVENCIONAL - FORNECIMENTO E INSTALACAO. AF_01/2020</t>
  </si>
  <si>
    <t>55,33</t>
  </si>
  <si>
    <t>3.7.5</t>
  </si>
  <si>
    <t>11.002.0090</t>
  </si>
  <si>
    <t>TORNEIRA CROMADA PARA LAVATÓRIO, FECHAMENTO AUTOMÁTICO, BACIA BAIXA</t>
  </si>
  <si>
    <t>un</t>
  </si>
  <si>
    <t>222,17</t>
  </si>
  <si>
    <t>3.7.6</t>
  </si>
  <si>
    <t>11.002.0025</t>
  </si>
  <si>
    <t>PORTA PAPEL  TIPO ROLÃO EM AÇO</t>
  </si>
  <si>
    <t>311,85</t>
  </si>
  <si>
    <t>3.7.7</t>
  </si>
  <si>
    <t>11.002.0006</t>
  </si>
  <si>
    <t>TOALHEIRO PLASTICO TIPO DISPENSER PARA PAPEL TOALHA INTERFOLHADO</t>
  </si>
  <si>
    <t>77,78</t>
  </si>
  <si>
    <t>3.7.8</t>
  </si>
  <si>
    <t>95547</t>
  </si>
  <si>
    <t>SABONETEIRA PLASTICA TIPO DISPENSER PARA SABONETE LIQUIDO COM RESERVATORIO 800 A 1500 ML, INCLUSO FIXAÇÃO. AF_01/2020</t>
  </si>
  <si>
    <t>75,19</t>
  </si>
  <si>
    <t>3.8</t>
  </si>
  <si>
    <t>INSTALAÇÕES HIDROSSANITÁRIAS</t>
  </si>
  <si>
    <t>3.8.1</t>
  </si>
  <si>
    <t>TUBOS</t>
  </si>
  <si>
    <t>3.8.1.1</t>
  </si>
  <si>
    <t>89714</t>
  </si>
  <si>
    <t>TUBO PVC, SERIE NORMAL, ESGOTO PREDIAL, DN 100 MM, FORNECIDO E INSTALADO EM RAMAL DE DESCARGA OU RAMAL DE ESGOTO SANITÁRIO. AF_08/2022</t>
  </si>
  <si>
    <t>45,09</t>
  </si>
  <si>
    <t>3.8.1.2</t>
  </si>
  <si>
    <t>89712</t>
  </si>
  <si>
    <t>TUBO PVC, SERIE NORMAL, ESGOTO PREDIAL, DN 50 MM, FORNECIDO E INSTALADO EM RAMAL DE DESCARGA OU RAMAL DE ESGOTO SANITÁRIO. AF_08/2022</t>
  </si>
  <si>
    <t>32,39</t>
  </si>
  <si>
    <t>3.8.1.3</t>
  </si>
  <si>
    <t>89711</t>
  </si>
  <si>
    <t>TUBO PVC, SERIE NORMAL, ESGOTO PREDIAL, DN 40 MM, FORNECIDO E INSTALADO EM RAMAL DE DESCARGA OU RAMAL DE ESGOTO SANITÁRIO. AF_08/2022</t>
  </si>
  <si>
    <t>25,28</t>
  </si>
  <si>
    <t>3.8.1.4</t>
  </si>
  <si>
    <t>103979</t>
  </si>
  <si>
    <t>TUBO, PVC, SOLDÁVEL, DE 50MM, INSTALADO EM RAMAL DE DISTRIBUIÇÃO DE ÁGUA - FORNECIMENTO E INSTALAÇÃO. AF_06/2022</t>
  </si>
  <si>
    <t>34,91</t>
  </si>
  <si>
    <t>3.8.1.5</t>
  </si>
  <si>
    <t>103978</t>
  </si>
  <si>
    <t>TUBO, PVC, SOLDÁVEL, DE 40MM, INSTALADO EM RAMAL DE DISTRIBUIÇÃO DE ÁGUA - FORNECIMENTO E INSTALAÇÃO. AF_06/2022</t>
  </si>
  <si>
    <t>30,69</t>
  </si>
  <si>
    <t>3.8.1.6</t>
  </si>
  <si>
    <t>89356</t>
  </si>
  <si>
    <t>TUBO, PVC, SOLDÁVEL, DE 25MM, INSTALADO EM RAMAL OU SUB-RAMAL DE ÁGUA - FORNECIMENTO E INSTALAÇÃO. AF_06/2022</t>
  </si>
  <si>
    <t>27,07</t>
  </si>
  <si>
    <t>3.8.2</t>
  </si>
  <si>
    <t>CAIXAS DE PASSAGEM</t>
  </si>
  <si>
    <t>3.8.2.1</t>
  </si>
  <si>
    <t>11.006.0002</t>
  </si>
  <si>
    <t>CAIXA DE INSPEÇÃO EM ALVENARIA DE TIJOLO MACIÇO 60X60X60CM, REVESTIDA INTERNAMENTO COM BARRA LISA (CIMENTO E AREIA, TRAÇO 1:4) E=2,0CM, COM TAMPA PRÉ-MOLDADA DE CONCRETO E FUNDO DE CONCRETO 15MPA TIPO C - ESCAVAÇÃO E CONFECÇÃO</t>
  </si>
  <si>
    <t>265,57</t>
  </si>
  <si>
    <t>3.8.3</t>
  </si>
  <si>
    <t>CONEXÕES DE PVC RÍGIDO MARROM SOLDÁVEL</t>
  </si>
  <si>
    <t>3.8.3.1</t>
  </si>
  <si>
    <t>94783</t>
  </si>
  <si>
    <t>ADAPTADOR COM FLANGE E ANEL DE VEDAÇÃO, PVC, SOLDÁVEL, DN 20 MM X 1/2", INSTALADO EM RESERVAÇÃO PREDIAL DE ÁGUA - FORNECIMENTO E INSTALAÇÃO. AF_04/2024</t>
  </si>
  <si>
    <t>21,71</t>
  </si>
  <si>
    <t>3.8.3.2</t>
  </si>
  <si>
    <t>103047</t>
  </si>
  <si>
    <t>REGISTRO DE ESFERA, PVC, SOLDÁVEL, COM VOLANTE, DN 20 MM - FORNECIMENTO E INSTALAÇÃO. AF_08/2021</t>
  </si>
  <si>
    <t>27,9</t>
  </si>
  <si>
    <t>3.8.3.3</t>
  </si>
  <si>
    <t>94703</t>
  </si>
  <si>
    <t>ADAPTADOR COM FLANGE E ANEL DE VEDAÇÃO, PVC, SOLDÁVEL, DN 25 MM X 3/4", INSTALADO EM RESERVAÇÃO PREDIAL DE ÁGUA - FORNECIMENTO E INSTALAÇÃO. AF_04/2024</t>
  </si>
  <si>
    <t>23,27</t>
  </si>
  <si>
    <t>3.8.3.4</t>
  </si>
  <si>
    <t>94489</t>
  </si>
  <si>
    <t>REGISTRO DE ESFERA, PVC, SOLDÁVEL, COM VOLANTE, DN 25 MM - FORNECIMENTO E INSTALAÇÃO. AF_08/2021</t>
  </si>
  <si>
    <t>34,28</t>
  </si>
  <si>
    <t>3.8.3.5</t>
  </si>
  <si>
    <t>94706</t>
  </si>
  <si>
    <t>ADAPTADOR COM FLANGE E ANEL DE VEDAÇÃO, PVC, SOLDÁVEL, DN 50 MM X 1 1/2", INSTALADO EM RESERVAÇÃO PREDIAL DE ÁGUA - FORNECIMENTO E INSTALAÇÃO. AF_04/2024</t>
  </si>
  <si>
    <t>42,16</t>
  </si>
  <si>
    <t>3.8.3.6</t>
  </si>
  <si>
    <t>94492</t>
  </si>
  <si>
    <t>REGISTRO DE ESFERA, PVC, SOLDÁVEL, COM VOLANTE, DN 50 MM - FORNECIMENTO E INSTALAÇÃO. AF_08/2021</t>
  </si>
  <si>
    <t>70,94</t>
  </si>
  <si>
    <t>3.8.3.7</t>
  </si>
  <si>
    <t>89383</t>
  </si>
  <si>
    <t>ADAPTADOR CURTO COM BOLSA E ROSCA PARA REGISTRO, PVC, SOLDÁVEL, DN 25MM X 3/4, INSTALADO EM RAMAL OU SUB-RAMAL DE ÁGUA - FORNECIMENTO E INSTALAÇÃO. AF_06/2022</t>
  </si>
  <si>
    <t>7,82</t>
  </si>
  <si>
    <t>3.8.3.8</t>
  </si>
  <si>
    <t>104001</t>
  </si>
  <si>
    <t>ADAPTADOR CURTO COM BOLSA E ROSCA PARA REGISTRO, PVC, SOLDÁVEL, DN 50MM X 1.1/2", INSTALADO EM RAMAL DE DISTRIBUIÇÃO DE ÁGUA - FORNECIMENTO E INSTALAÇÃO. AF_06/2022</t>
  </si>
  <si>
    <t>16,41</t>
  </si>
  <si>
    <t>3.8.3.9</t>
  </si>
  <si>
    <t>90373</t>
  </si>
  <si>
    <t>JOELHO 90 GRAUS COM BUCHA DE LATÃO, PVC, SOLDÁVEL, DN 25MM, X 1/2 INSTALADO EM RAMAL OU SUB-RAMAL DE ÁGUA - FORNECIMENTO E INSTALAÇÃO. AF_06/2022</t>
  </si>
  <si>
    <t>15,31</t>
  </si>
  <si>
    <t>3.8.3.10</t>
  </si>
  <si>
    <t>89362</t>
  </si>
  <si>
    <t>JOELHO 90 GRAUS, PVC, SOLDÁVEL, DN 25MM, INSTALADO EM RAMAL OU SUB-RAMAL DE ÁGUA - FORNECIMENTO E INSTALAÇÃO. AF_06/2022</t>
  </si>
  <si>
    <t>11,1</t>
  </si>
  <si>
    <t>3.8.3.11</t>
  </si>
  <si>
    <t>103984</t>
  </si>
  <si>
    <t>JOELHO 90 GRAUS, PVC, SOLDÁVEL, DN 50MM, INSTALADO EM RAMAL DE DISTRIBUIÇÃO DE ÁGUA - FORNECIMENTO E INSTALAÇÃO. AF_06/2022</t>
  </si>
  <si>
    <t>23,11</t>
  </si>
  <si>
    <t>3.8.3.12</t>
  </si>
  <si>
    <t>104006</t>
  </si>
  <si>
    <t>TÊ DE REDUÇÃO, PVC, SOLDÁVEL, DN 50MM X 25MM, INSTALADO EM RAMAL DE DISTRIBUIÇÃO DE ÁGUA - FORNECIMENTO E INSTALAÇÃO. AF_06/2022</t>
  </si>
  <si>
    <t>29,72</t>
  </si>
  <si>
    <t>3.8.4</t>
  </si>
  <si>
    <t>CONEXÕES DE PVC RÍGIDO SÉRIE NORMAL</t>
  </si>
  <si>
    <t>3.8.4.1</t>
  </si>
  <si>
    <t>HI.03.001</t>
  </si>
  <si>
    <t>ANEL BORRACHA TUBO PVC 50 MM  - FORNECIMENTO E INSTALAÇÃO  (AF.GEOR)</t>
  </si>
  <si>
    <t>3.8.4.2</t>
  </si>
  <si>
    <t>HI.03.002</t>
  </si>
  <si>
    <t>ANEL BORRACHA TUBO PVC 100 MM - FORNECIMENTO E INSTALAÇÃO (AF.GEOR)</t>
  </si>
  <si>
    <t>8,82</t>
  </si>
  <si>
    <t>3.8.4.3</t>
  </si>
  <si>
    <t>89726</t>
  </si>
  <si>
    <t>JOELHO 45 GRAUS, PVC, SERIE NORMAL, ESGOTO PREDIAL, DN 40 MM, JUNTA SOLDÁVEL, FORNECIDO E INSTALADO EM RAMAL DE DESCARGA OU RAMAL DE ESGOTO SANITÁRIO. AF_08/2022</t>
  </si>
  <si>
    <t>12,68</t>
  </si>
  <si>
    <t>3.8.4.4</t>
  </si>
  <si>
    <t>89732</t>
  </si>
  <si>
    <t>JOELHO 45 GRAUS, PVC, SERIE NORMAL, ESGOTO PREDIAL, DN 50 MM, JUNTA ELÁSTICA, FORNECIDO E INSTALADO EM RAMAL DE DESCARGA OU RAMAL DE ESGOTO SANITÁRIO. AF_08/2022</t>
  </si>
  <si>
    <t>18,7</t>
  </si>
  <si>
    <t>3.8.4.5</t>
  </si>
  <si>
    <t>89724</t>
  </si>
  <si>
    <t>JOELHO 90 GRAUS, PVC, SERIE NORMAL, ESGOTO PREDIAL, DN 40 MM, JUNTA SOLDÁVEL, FORNECIDO E INSTALADO EM RAMAL DE DESCARGA OU RAMAL DE ESGOTO SANITÁRIO. AF_08/2022</t>
  </si>
  <si>
    <t>12,4</t>
  </si>
  <si>
    <t>3.8.4.6</t>
  </si>
  <si>
    <t>89731</t>
  </si>
  <si>
    <t>JOELHO 90 GRAUS, PVC, SERIE NORMAL, ESGOTO PREDIAL, DN 50 MM, JUNTA ELÁSTICA, FORNECIDO E INSTALADO EM RAMAL DE DESCARGA OU RAMAL DE ESGOTO SANITÁRIO. AF_08/2022</t>
  </si>
  <si>
    <t>17,77</t>
  </si>
  <si>
    <t>3.8.4.7</t>
  </si>
  <si>
    <t>89744</t>
  </si>
  <si>
    <t>JOELHO 90 GRAUS, PVC, SERIE NORMAL, ESGOTO PREDIAL, DN 100 MM, JUNTA ELÁSTICA, FORNECIDO E INSTALADO EM RAMAL DE DESCARGA OU RAMAL DE ESGOTO SANITÁRIO. AF_08/2022</t>
  </si>
  <si>
    <t>33,29</t>
  </si>
  <si>
    <t>3.8.4.8</t>
  </si>
  <si>
    <t>89753</t>
  </si>
  <si>
    <t>LUVA SIMPLES, PVC, SERIE NORMAL, ESGOTO PREDIAL, DN 50 MM, JUNTA ELÁSTICA, FORNECIDO E INSTALADO EM RAMAL DE DESCARGA OU RAMAL DE ESGOTO SANITÁRIO. AF_08/2022</t>
  </si>
  <si>
    <t>11,37</t>
  </si>
  <si>
    <t>3.8.4.9</t>
  </si>
  <si>
    <t>89778</t>
  </si>
  <si>
    <t>LUVA SIMPLES, PVC, SERIE NORMAL, ESGOTO PREDIAL, DN 100 MM, JUNTA ELÁSTICA, FORNECIDO E INSTALADO EM RAMAL DE DESCARGA OU RAMAL DE ESGOTO SANITÁRIO. AF_08/2022</t>
  </si>
  <si>
    <t>22,15</t>
  </si>
  <si>
    <t>3.8.5</t>
  </si>
  <si>
    <t>CONEXÕES DE PVC BRANCO SÉRIE NORMAL</t>
  </si>
  <si>
    <t>3.8.5.1</t>
  </si>
  <si>
    <t>89796</t>
  </si>
  <si>
    <t>TE, PVC, SERIE NORMAL, ESGOTO PREDIAL, DN 100 X 100 MM, JUNTA ELÁSTICA, FORNECIDO E INSTALADO EM RAMAL DE DESCARGA OU RAMAL DE ESGOTO SANITÁRIO. AF_08/2022</t>
  </si>
  <si>
    <t>52,61</t>
  </si>
  <si>
    <t>3.8.5.2</t>
  </si>
  <si>
    <t>104348</t>
  </si>
  <si>
    <t>TERMINAL DE VENTILAÇÃO, PVC, SÉRIE NORMAL, ESGOTO PREDIAL, DN 50 MM, JUNTA SOLDÁVEL, FORNECIDO E INSTALADO EM PRUMADA DE ESGOTO SANITÁRIO OU VENTILAÇÃO. AF_08/2022</t>
  </si>
  <si>
    <t>14,07</t>
  </si>
  <si>
    <t>3.8.5.3</t>
  </si>
  <si>
    <t>104344</t>
  </si>
  <si>
    <t>TE, PVC, SÉRIE NORMAL, ESGOTO PREDIAL, DN 100 X 50 MM, JUNTA ELÁSTICA, FORNECIDO E INSTALADO EM RAMAL DE DESCARGA OU RAMAL DE ESGOTO SANITÁRIO. AF_08/2022</t>
  </si>
  <si>
    <t>49,63</t>
  </si>
  <si>
    <t>3.8.5.4</t>
  </si>
  <si>
    <t>89784</t>
  </si>
  <si>
    <t>TE, PVC, SERIE NORMAL, ESGOTO PREDIAL, DN 50 X 50 MM, JUNTA ELÁSTICA, FORNECIDO E INSTALADO EM RAMAL DE DESCARGA OU RAMAL DE ESGOTO SANITÁRIO. AF_08/2022</t>
  </si>
  <si>
    <t>29,08</t>
  </si>
  <si>
    <t>3.8.6</t>
  </si>
  <si>
    <t>SISTEMA DE TRATAMENTO</t>
  </si>
  <si>
    <t>3.8.6.1</t>
  </si>
  <si>
    <t>11.007.0045</t>
  </si>
  <si>
    <t>SUMIDOURO CIRCULAR COM 4 ANÉIS DE CONCRETO ARMADO, PERFURADO (DIAMETRO INTERNO = 1,20M E ALTURA 0,50M CADA) REJUNTADA COM ARGAMASSA NO TRACO 1:3 (EM VOLUME DE CIMENTO E AREIA UMIDA) COM ADICAO DE IMPERMEABILIZANTE, INCLUSIVE TAMPA PRE-MOLDADA - FORNECIMENTO E INSTALAÇÃO</t>
  </si>
  <si>
    <t>2207,63</t>
  </si>
  <si>
    <t>3.8.6.2</t>
  </si>
  <si>
    <t>11.007.0046</t>
  </si>
  <si>
    <t>FOSSA SEPTICA CIRCULAR COM 4 ANÉIS DE CONCRETO PRE-MOLDADO ARMADO (DIAMETRO INTERNO = 1,20M E ALTURA 0,50M CADA), REJUNTADA COM ARGAMASSA NO TRACO 1:3 (EM VOLUME DE CIMENTO E AREIA UMIDA) COM ADICAO DE IMPERMEABILIZANTE, INCLUSIVE TAMPA PRE-MOLDADA - FORNECIMENTO E INSTALAÇÃO</t>
  </si>
  <si>
    <t>4020,05</t>
  </si>
  <si>
    <t>3.8.6.3</t>
  </si>
  <si>
    <t>M0808</t>
  </si>
  <si>
    <t>SICRO3</t>
  </si>
  <si>
    <t>Brita 4</t>
  </si>
  <si>
    <t>134,31</t>
  </si>
  <si>
    <t>3.8.6.4</t>
  </si>
  <si>
    <t>3.8.6.5</t>
  </si>
  <si>
    <t>3.8.7</t>
  </si>
  <si>
    <t>VÁLVULAS E ACESSÓRIOS</t>
  </si>
  <si>
    <t>3.8.7.1</t>
  </si>
  <si>
    <t>11.005.0005</t>
  </si>
  <si>
    <t>ADAPTADOR DE SAÍDA PARA VASO SANITÁRIO SÉRIE N 100MM</t>
  </si>
  <si>
    <t>110,14</t>
  </si>
  <si>
    <t>3.8.7.2</t>
  </si>
  <si>
    <t>102607</t>
  </si>
  <si>
    <t>CAIXA D´ÁGUA EM POLIETILENO, 1000 LITROS - FORNECIMENTO E INSTALAÇÃO. AF_06/2021</t>
  </si>
  <si>
    <t>594,22</t>
  </si>
  <si>
    <t>3.8.7.3</t>
  </si>
  <si>
    <t>11.005.0237</t>
  </si>
  <si>
    <t>CAIXA SIFONADA, PVC, GRELHA QUADRADA, DN 100 X 100 X 50 MM, JUNTA ELÁSTICA - FORNECIMENTO E INSTALAÇÃO</t>
  </si>
  <si>
    <t>72,62</t>
  </si>
  <si>
    <t>3.8.7.4</t>
  </si>
  <si>
    <t>89987</t>
  </si>
  <si>
    <t>REGISTRO DE GAVETA BRUTO, LATÃO, ROSCÁVEL, 3/4", COM ACABAMENTO E CANOPLA CROMADOS - FORNECIMENTO E INSTALAÇÃO. AF_08/2021</t>
  </si>
  <si>
    <t>89,3</t>
  </si>
  <si>
    <t>3.8.7.5</t>
  </si>
  <si>
    <t>94795</t>
  </si>
  <si>
    <t>TORNEIRA DE BOIA PARA CAIXA D'ÁGUA, ROSCÁVEL, 1/2" - FORNECIMENTO E INSTALAÇÃO. AF_08/2021</t>
  </si>
  <si>
    <t>46,5</t>
  </si>
  <si>
    <t>3.8.7.6</t>
  </si>
  <si>
    <t>11.002.0206</t>
  </si>
  <si>
    <t>TUBO DE LIGAÇÃO CROMADO PARA VASO SANITÁRIO. FORNECIMENTO E COLOCAÇÃO</t>
  </si>
  <si>
    <t>117,73</t>
  </si>
  <si>
    <t>3.8.7.7</t>
  </si>
  <si>
    <t>11.003.0202</t>
  </si>
  <si>
    <t>TUBO PVC PARA VÁLVULA DE DESCARGA 40 MM X 150 CM- FORNECIMENTO E INSTALAÇÃO</t>
  </si>
  <si>
    <t>95,47</t>
  </si>
  <si>
    <t>3.8.7.8</t>
  </si>
  <si>
    <t>99635</t>
  </si>
  <si>
    <t>VÁLVULA DE DESCARGA METÁLICA, BASE 1 1/2", ACABAMENTO METALICO CROMADO - FORNECIMENTO E INSTALAÇÃO. AF_08/2021</t>
  </si>
  <si>
    <t>286,62</t>
  </si>
  <si>
    <t>3.9</t>
  </si>
  <si>
    <t>INSTALAÇÕES ELÉTRICAS</t>
  </si>
  <si>
    <t>3.9.1</t>
  </si>
  <si>
    <t>GUARITA</t>
  </si>
  <si>
    <t>3.9.1.2</t>
  </si>
  <si>
    <t>103782</t>
  </si>
  <si>
    <t>LUMINÁRIA TIPO PLAFON CIRCULAR, DE SOBREPOR, COM LED DE 12/13 W - FORNECIMENTO E INSTALAÇÃO. AF_09/2024</t>
  </si>
  <si>
    <t>35,03</t>
  </si>
  <si>
    <t>3.9.1.3</t>
  </si>
  <si>
    <t>12.003.0056</t>
  </si>
  <si>
    <t>LUMINÁRIA ARANDELA TIPO TARTARUGA PARA 1 LÂMPADA 12W LED - FORNECIMENTO E INSTALAÇÃO</t>
  </si>
  <si>
    <t>133,65</t>
  </si>
  <si>
    <t>3.9.1.4</t>
  </si>
  <si>
    <t>91953</t>
  </si>
  <si>
    <t>INTERRUPTOR SIMPLES (1 MÓDULO), 10A/250V, INCLUINDO SUPORTE E PLACA - FORNECIMENTO E INSTALAÇÃO. AF_03/2023</t>
  </si>
  <si>
    <t>34,66</t>
  </si>
  <si>
    <t>3.9.1.5</t>
  </si>
  <si>
    <t>91959</t>
  </si>
  <si>
    <t>INTERRUPTOR SIMPLES (2 MÓDULOS), 10A/250V, INCLUINDO SUPORTE E PLACA - FORNECIMENTO E INSTALAÇÃO. AF_03/2023</t>
  </si>
  <si>
    <t>52,7</t>
  </si>
  <si>
    <t>3.9.1.6</t>
  </si>
  <si>
    <t>92008</t>
  </si>
  <si>
    <t>TOMADA BAIXA DE EMBUTIR (2 MÓDULOS), 2P+T 10 A, INCLUINDO SUPORTE E PLACA - FORNECIMENTO E INSTALAÇÃO. AF_03/2023</t>
  </si>
  <si>
    <t>55,93</t>
  </si>
  <si>
    <t>3.9.1.7</t>
  </si>
  <si>
    <t>93653</t>
  </si>
  <si>
    <t>DISJUNTOR MONOPOLAR TIPO DIN, CORRENTE NOMINAL DE 10A - FORNECIMENTO E INSTALAÇÃO. AF_10/2020</t>
  </si>
  <si>
    <t>14,75</t>
  </si>
  <si>
    <t>3.9.1.8</t>
  </si>
  <si>
    <t>93660</t>
  </si>
  <si>
    <t>DISJUNTOR BIPOLAR TIPO DIN, CORRENTE NOMINAL DE 10A - FORNECIMENTO E INSTALAÇÃO. AF_10/2020</t>
  </si>
  <si>
    <t>70,83</t>
  </si>
  <si>
    <t>3.9.1.9</t>
  </si>
  <si>
    <t>91926</t>
  </si>
  <si>
    <t>CABO DE COBRE FLEXÍVEL ISOLADO, 2,5 MM², ANTI-CHAMA 450/750 V, PARA CIRCUITOS TERMINAIS - FORNECIMENTO E INSTALAÇÃO. AF_03/2023</t>
  </si>
  <si>
    <t>5,47</t>
  </si>
  <si>
    <t>3.9.1.10</t>
  </si>
  <si>
    <t>91929</t>
  </si>
  <si>
    <t>CABO DE COBRE FLEXÍVEL ISOLADO, 4 MM², ANTI-CHAMA 0,6/1,0 KV, PARA CIRCUITOS TERMINAIS - FORNECIMENTO E INSTALAÇÃO. AF_03/2023</t>
  </si>
  <si>
    <t>9,09</t>
  </si>
  <si>
    <t>3.9.1.11</t>
  </si>
  <si>
    <t>91834</t>
  </si>
  <si>
    <t>ELETRODUTO FLEXÍVEL CORRUGADO, PVC, DN 25 MM (3/4"), PARA CIRCUITOS TERMINAIS, INSTALADO EM FORRO - FORNECIMENTO E INSTALAÇÃO. AF_03/2023</t>
  </si>
  <si>
    <t>23,46</t>
  </si>
  <si>
    <t>3.9.1.12</t>
  </si>
  <si>
    <t>11.006.0007</t>
  </si>
  <si>
    <t>CAIXA DE PASSAGEM 20X20X25 FUNDO BRITA COM TAMPA</t>
  </si>
  <si>
    <t>86,88</t>
  </si>
  <si>
    <t>3.9.1.13</t>
  </si>
  <si>
    <t>101877</t>
  </si>
  <si>
    <t>QUADRO DE DISTRIBUIÇÃO DE ENERGIA EM PVC, DE EMBUTIR, SEM BARRAMENTO, PARA 3 DISJUNTORES - FORNECIMENTO E INSTALAÇÃO. AF_10/2020</t>
  </si>
  <si>
    <t>65,15</t>
  </si>
  <si>
    <t>3.9.2</t>
  </si>
  <si>
    <t>ESTACIONAMENTO</t>
  </si>
  <si>
    <t>3.9.2.1</t>
  </si>
  <si>
    <t>101657</t>
  </si>
  <si>
    <t>LUMINÁRIA DE LED PARA ILUMINAÇÃO PÚBLICA, DE 98 W ATÉ 137 W - FORNECIMENTO E INSTALAÇÃO. AF_02/2025_PS</t>
  </si>
  <si>
    <t>462,69</t>
  </si>
  <si>
    <t>3.9.2.2</t>
  </si>
  <si>
    <t>3.9.2.3</t>
  </si>
  <si>
    <t>93668</t>
  </si>
  <si>
    <t>DISJUNTOR TRIPOLAR TIPO DIN, CORRENTE NOMINAL DE 16A - FORNECIMENTO E INSTALAÇÃO. AF_10/2020</t>
  </si>
  <si>
    <t>91,14</t>
  </si>
  <si>
    <t>3.9.2.4</t>
  </si>
  <si>
    <t>93670</t>
  </si>
  <si>
    <t>DISJUNTOR TRIPOLAR TIPO DIN, CORRENTE NOMINAL DE 25A - FORNECIMENTO E INSTALAÇÃO. AF_10/2020</t>
  </si>
  <si>
    <t>95,99</t>
  </si>
  <si>
    <t>3.9.2.5</t>
  </si>
  <si>
    <t>12.008.0012</t>
  </si>
  <si>
    <t>DISPOSITIVO DPS CLASSE II, 1 POLO, TENSAO MAXIMA DE 175 V, CORRENTE MAXIMA DE *20* KA (TIPO AC)</t>
  </si>
  <si>
    <t>98,52</t>
  </si>
  <si>
    <t>3.9.2.6</t>
  </si>
  <si>
    <t>91927</t>
  </si>
  <si>
    <t>CABO DE COBRE FLEXÍVEL ISOLADO, 2,5 MM², ANTI-CHAMA 0,6/1,0 KV, PARA CIRCUITOS TERMINAIS - FORNECIMENTO E INSTALAÇÃO. AF_03/2023</t>
  </si>
  <si>
    <t>6,16</t>
  </si>
  <si>
    <t>3.9.2.7</t>
  </si>
  <si>
    <t>3.9.2.8</t>
  </si>
  <si>
    <t>91931</t>
  </si>
  <si>
    <t>CABO DE COBRE FLEXÍVEL ISOLADO, 6 MM², ANTI-CHAMA 0,6/1,0 KV, PARA CIRCUITOS TERMINAIS - FORNECIMENTO E INSTALAÇÃO. AF_03/2023</t>
  </si>
  <si>
    <t>12,84</t>
  </si>
  <si>
    <t>3.9.2.9</t>
  </si>
  <si>
    <t>92982</t>
  </si>
  <si>
    <t>CABO DE COBRE FLEXÍVEL ISOLADO, 16 MM², ANTI-CHAMA 0,6/1,0 KV, PARA DISTRIBUIÇÃO - FORNECIMENTO E INSTALAÇÃO. AF_10/2020</t>
  </si>
  <si>
    <t>21,59</t>
  </si>
  <si>
    <t>3.9.2.10</t>
  </si>
  <si>
    <t>12.002.0309</t>
  </si>
  <si>
    <t>ELETRODUTO FLEXÍVEL CORRUGADO REFORÇADO, PEAD, DN 25 MM (3/4"), PARA REDE ENTERRADA - FORNECIMENTO E INSTALAÇÃO. AF_12/2015</t>
  </si>
  <si>
    <t>11,66</t>
  </si>
  <si>
    <t>3.9.2.11</t>
  </si>
  <si>
    <t>12.002.0300</t>
  </si>
  <si>
    <t>ELETRODUTO FLEXÍVEL CORRUGADO, PEAD, 1", PARA REDE ENTERRADA - FORNECIMENTO E INSTALAÇÃO.</t>
  </si>
  <si>
    <t>16,14</t>
  </si>
  <si>
    <t>3.9.2.12</t>
  </si>
  <si>
    <t>12.002.0418</t>
  </si>
  <si>
    <t>ELETRODUTO FLEXÍVEL CORRUGADO, PEAD, DN 50 (1.1/2"), PARA REDE ENTERRADA DE DISTRIBUIÇÃO DE ENERGIA ELÉTRICA - FORNECIMENTO E INSTALAÇÃO. AF_12/2021</t>
  </si>
  <si>
    <t>24,8</t>
  </si>
  <si>
    <t>3.9.2.13</t>
  </si>
  <si>
    <t>12.002.0175</t>
  </si>
  <si>
    <t>ELETRODUTO FLEXÍVEL CORRUGADO, PEAD, DN 2", PARA CIRCUITOS TERMINAIS, INSTALADO EM PISO - FORNECIMENTO E INSTALAÇÃO.</t>
  </si>
  <si>
    <t>20,56</t>
  </si>
  <si>
    <t>3.9.2.14</t>
  </si>
  <si>
    <t>3.9.2.15</t>
  </si>
  <si>
    <t>11.006.0080</t>
  </si>
  <si>
    <t>CAIXA DE PASSAGEM 30X30X40 COM TAMPA E DRENO BRITA</t>
  </si>
  <si>
    <t>278,13</t>
  </si>
  <si>
    <t>3.9.2.16</t>
  </si>
  <si>
    <t>96985</t>
  </si>
  <si>
    <t>HASTE DE ATERRAMENTO, DIÂMETRO 5/8", COM 3 METROS - FORNECIMENTO E INSTALAÇÃO. AF_08/2023</t>
  </si>
  <si>
    <t>88,6</t>
  </si>
  <si>
    <t>3.9.2.17</t>
  </si>
  <si>
    <t>101632</t>
  </si>
  <si>
    <t>RELÉ FOTOELÉTRICO PARA COMANDO DE ILUMINAÇÃO EXTERNA 1000 W - FORNECIMENTO E INSTALAÇÃO. AF_02/2025</t>
  </si>
  <si>
    <t>44,82</t>
  </si>
  <si>
    <t>3.9.2.18</t>
  </si>
  <si>
    <t>12.010.0056</t>
  </si>
  <si>
    <t>POSTE CÔNICO CONTÍNUO EM AÇO GALVANIZADO, RETO, ENGASTADO, H=7 M - FORNECIMENTO E INSTALAÇÃO</t>
  </si>
  <si>
    <t>1944,18</t>
  </si>
  <si>
    <t>3.9.2.19</t>
  </si>
  <si>
    <t>12.010.0006</t>
  </si>
  <si>
    <t>SUPORTE TUBULAR DE FIXAÇÃO EM POSTE PARA 1 LUMINÁRIA TIPO PÉTALA</t>
  </si>
  <si>
    <t>193,3</t>
  </si>
  <si>
    <t>3.9.2.20</t>
  </si>
  <si>
    <t>12.010.0033</t>
  </si>
  <si>
    <t>SUPORTE TUBULAR DE FIXAÇÃO EM POSTE PARA 2 LUMINÁRIAS TIPO PÉTALA</t>
  </si>
  <si>
    <t>140,74</t>
  </si>
  <si>
    <t>3.9.2.21</t>
  </si>
  <si>
    <t>101875</t>
  </si>
  <si>
    <t>QUADRO DE DISTRIBUIÇÃO DE ENERGIA EM CHAPA DE AÇO GALVANIZADO, DE EMBUTIR, COM BARRAMENTO TRIFÁSICO, PARA 12 DISJUNTORES DIN 100A - FORNECIMENTO E INSTALAÇÃO. AF_10/2020</t>
  </si>
  <si>
    <t>408,6</t>
  </si>
  <si>
    <t>3.9.2.22</t>
  </si>
  <si>
    <t>12.001.0218</t>
  </si>
  <si>
    <t>QUADRO DE DISTRIBUIÇÃO DE ENERGIA EM CHAPA DE AÇO, DE EMBUTIR, COM BARRAMENTO, PARA ATÉ 08 DISJUNTORES, PADRÃO DIN - FORNECIMENTO E INSTALAÇÃO.</t>
  </si>
  <si>
    <t>186,54</t>
  </si>
  <si>
    <t>4.1</t>
  </si>
  <si>
    <t>DEMOLIÇÃO E RETIRADA</t>
  </si>
  <si>
    <t>4.1.1</t>
  </si>
  <si>
    <t>97625</t>
  </si>
  <si>
    <t>DEMOLIÇÃO DE ALVENARIA PARA QUALQUER TIPO DE BLOCO, DE FORMA MECANIZADA, SEM REAPROVEITAMENTO. AF_09/2023</t>
  </si>
  <si>
    <t>61,96</t>
  </si>
  <si>
    <t>4.1.2</t>
  </si>
  <si>
    <t>97663</t>
  </si>
  <si>
    <t>REMOÇÃO DE LOUÇAS, DE FORMA MANUAL, SEM REAPROVEITAMENTO. AF_09/2023</t>
  </si>
  <si>
    <t>14,96</t>
  </si>
  <si>
    <t>4.1.3</t>
  </si>
  <si>
    <t>02.001.0087</t>
  </si>
  <si>
    <t>RECORTE, DEMOLIÇÃO E RETIRADA DE PISO DE CONCRETO ATÉ 4 CM DE ESPESSURA</t>
  </si>
  <si>
    <t>42,3</t>
  </si>
  <si>
    <t>4.2</t>
  </si>
  <si>
    <t>PAREDE</t>
  </si>
  <si>
    <t>4.2.7.1</t>
  </si>
  <si>
    <t>103350</t>
  </si>
  <si>
    <t>ALVENARIA DE VEDAÇÃO DE BLOCOS CERÂMICOS FURADOS NA HORIZONTAL DE 9X9X19 CM (ESPESSURA 9 CM) E ARGAMASSA DE ASSENTAMENTO COM PREPARO EM BETONEIRA. AF_12/2021</t>
  </si>
  <si>
    <t>212,09</t>
  </si>
  <si>
    <t>4.2.7.2</t>
  </si>
  <si>
    <t>4.2.7.3</t>
  </si>
  <si>
    <t>06.001.0124</t>
  </si>
  <si>
    <t>REVESTIMENTO CERÂMICO PARA PAREDES INTERNAS COM PLACAS TIPO ESMALTADA EXTRA DE DIMENSÕES 30X60 CM APLICADAS NA ALTURA INTEIRA DAS PAREDES, INCLUSO REJUNTE EPOXI</t>
  </si>
  <si>
    <t>111,53</t>
  </si>
  <si>
    <t>4.2.7.4</t>
  </si>
  <si>
    <t>4.2.7.5</t>
  </si>
  <si>
    <t>4.3</t>
  </si>
  <si>
    <t>PISO</t>
  </si>
  <si>
    <t>4.3.1</t>
  </si>
  <si>
    <t>98682</t>
  </si>
  <si>
    <t>PISO CIMENTADO, TRAÇO 1:3 (CIMENTO E AREIA), ACABAMENTO RÚSTICO, ESPESSURA 3,0 CM, PREPARO MECÂNICO DA ARGAMASSA. AF_09/2020</t>
  </si>
  <si>
    <t>53,94</t>
  </si>
  <si>
    <t>4.3.2</t>
  </si>
  <si>
    <t>95240</t>
  </si>
  <si>
    <t>LASTRO DE CONCRETO MAGRO, APLICADO EM PISOS, LAJES SOBRE SOLO OU RADIERS, ESPESSURA DE 3 CM. AF_01/2024</t>
  </si>
  <si>
    <t>22,26</t>
  </si>
  <si>
    <t>4.3.3</t>
  </si>
  <si>
    <t>87298</t>
  </si>
  <si>
    <t>ARGAMASSA TRAÇO 1:3 (EM VOLUME DE CIMENTO E AREIA MÉDIA ÚMIDA) PARA CONTRAPISO, PREPARO MECÂNICO COM BETONEIRA 400 L. AF_08/2019</t>
  </si>
  <si>
    <t>843,41</t>
  </si>
  <si>
    <t>4.3.4</t>
  </si>
  <si>
    <t>4.3.5</t>
  </si>
  <si>
    <t>4.4</t>
  </si>
  <si>
    <t>FORRO</t>
  </si>
  <si>
    <t>4.4.1</t>
  </si>
  <si>
    <t>96112</t>
  </si>
  <si>
    <t>FORRO EM MADEIRA PINUS, PARA AMBIENTES RESIDENCIAIS, INCLUSIVE ESTRUTURA UNIDIRECIONAL DE FIXAÇÃO. AF_08/2023</t>
  </si>
  <si>
    <t>168,33</t>
  </si>
  <si>
    <t>4.4.2</t>
  </si>
  <si>
    <t>96122</t>
  </si>
  <si>
    <t>ACABAMENTOS PARA FORRO (RODA-FORRO EM MADEIRA PINUS). AF_08/2023</t>
  </si>
  <si>
    <t>54,53</t>
  </si>
  <si>
    <t>4.5</t>
  </si>
  <si>
    <t>4.5.1</t>
  </si>
  <si>
    <t>08.002.0023</t>
  </si>
  <si>
    <t>PORTA DE ABRIR COM MOLA HIDRÁULICA, EM VIDRO TEMPERADO 10MM, INCLUSIVE ACESSÓRIOS.</t>
  </si>
  <si>
    <t>1307,6</t>
  </si>
  <si>
    <t>4.5.2</t>
  </si>
  <si>
    <t>4.5.3</t>
  </si>
  <si>
    <t>94559</t>
  </si>
  <si>
    <t>JANELA DE AÇO TIPO BASCULANTE, PARA VIDROS (VIDROS NÃO INCLUSOS), BATENTE/ REQUADRO INCLUSO (6,5 A 14 CM), DIMENSÕES 60X60 CM, COM COM PINTURA ANTICORROSIVA, SEM ACABAMENTO, COM FERRAGENS, FIXAÇÃO COM ARGAMASSA, EXCLUSIVE CONTRAMARCO - FORNECIMENTO E INSTALAÇÃO. AF_11/2024</t>
  </si>
  <si>
    <t>878,25</t>
  </si>
  <si>
    <t>4.5.4</t>
  </si>
  <si>
    <t>98689</t>
  </si>
  <si>
    <t>SOLEIRA EM GRANITO, LARGURA 15 CM, ESPESSURA 2,0 CM. AF_09/2020</t>
  </si>
  <si>
    <t>144,41</t>
  </si>
  <si>
    <t>4.5.5</t>
  </si>
  <si>
    <t>94569</t>
  </si>
  <si>
    <t>JANELA DE ALUMÍNIO TIPO MAXIM-AR, BATENTE/ REQUADRO 3 A 14 CM, VIDRO INCLUSO, FIXAÇÃO COM PARAFUSO, SEM GUARNIÇÃO/ ALIZAR, DIMENSÕES 60X80 (A X L) CM, SEM ACABAMENTO, VEDAÇÃO COM SILICONE, EXCLUSIVE CONTRAMARCO - FORNECIMENTO E INSTALAÇÃO. AF_11/2024</t>
  </si>
  <si>
    <t>1088,9</t>
  </si>
  <si>
    <t>4.5.6</t>
  </si>
  <si>
    <t>05.002.0004</t>
  </si>
  <si>
    <t>PEITORIL DE GRANITO L= 15 cm, COM PINGADEIRA</t>
  </si>
  <si>
    <t>145,08</t>
  </si>
  <si>
    <t>4.6</t>
  </si>
  <si>
    <t>4.6.1</t>
  </si>
  <si>
    <t>PINTURA INTERNA</t>
  </si>
  <si>
    <t>4.6.1.3</t>
  </si>
  <si>
    <t>4.6.1.4</t>
  </si>
  <si>
    <t>13.001.0152</t>
  </si>
  <si>
    <t>LIXAMENTO DE PAREDE COM PINTURA ANTIGA PVA PARA RECEBIMENTO DE NOVA CAMADA DE TINTA</t>
  </si>
  <si>
    <t>5,48</t>
  </si>
  <si>
    <t>4.6.2</t>
  </si>
  <si>
    <t>PINTURA EXTERNA</t>
  </si>
  <si>
    <t>4.6.2.1</t>
  </si>
  <si>
    <t>4.6.2.2</t>
  </si>
  <si>
    <t>4.6.3</t>
  </si>
  <si>
    <t>TETO</t>
  </si>
  <si>
    <t>4.6.3.1</t>
  </si>
  <si>
    <t>102224</t>
  </si>
  <si>
    <t>PINTURA VERNIZ (INCOLOR) ALQUÍDICO EM MADEIRA, USO INTERNO, 3 DEMÃOS. AF_01/2021</t>
  </si>
  <si>
    <t>39</t>
  </si>
  <si>
    <t>4.7</t>
  </si>
  <si>
    <t>BANHEIRO</t>
  </si>
  <si>
    <t>4.7.1</t>
  </si>
  <si>
    <t>11.002.0284</t>
  </si>
  <si>
    <t>LAVATÓRIO COM BANCADA EM GRANITO CINZA CORUMBÁ,DIM 1,50 X 0,40,COM 02 CUBAS  DE EMBUTIR DE LOUÇA, SIFÃO CROMADO,VÁLCULA CROMADA, TORNEIRA PRESSAMATIC, INCLUSIVE RODOPIA 10 CM, ASSENTADA.</t>
  </si>
  <si>
    <t>3372,3</t>
  </si>
  <si>
    <t>4.7.2</t>
  </si>
  <si>
    <t>4.7.3</t>
  </si>
  <si>
    <t>4.8</t>
  </si>
  <si>
    <t>COBERTURA</t>
  </si>
  <si>
    <t>4.8.1</t>
  </si>
  <si>
    <t>92539</t>
  </si>
  <si>
    <t>TRAMA DE MADEIRA COMPOSTA POR RIPAS, CAIBROS E TERÇAS PARA TELHADOS DE ATÉ 2 ÁGUAS PARA TELHA DE ENCAIXE DE CERÂMICA OU DE CONCRETO, INCLUSO TRANSPORTE VERTICAL. AF_07/2019</t>
  </si>
  <si>
    <t>96,84</t>
  </si>
  <si>
    <t>4.8.2</t>
  </si>
  <si>
    <t>94440</t>
  </si>
  <si>
    <t>TELHAMENTO COM TELHA CERÂMICA DE ENCAIXE, TIPO FRANCESA, COM ATÉ 2 ÁGUAS, INCLUSO TRANSPORTE VERTICAL. AF_07/2019</t>
  </si>
  <si>
    <t>51,12</t>
  </si>
  <si>
    <t>4.9</t>
  </si>
  <si>
    <t>4.9.1</t>
  </si>
  <si>
    <t>4.9.1.1</t>
  </si>
  <si>
    <t>4.9.1.2</t>
  </si>
  <si>
    <t>4.9.1.3</t>
  </si>
  <si>
    <t>4.9.1.4</t>
  </si>
  <si>
    <t>4.9.2</t>
  </si>
  <si>
    <t>CAIXAS E RALOS</t>
  </si>
  <si>
    <t>4.9.2.1</t>
  </si>
  <si>
    <t>11.006.0057</t>
  </si>
  <si>
    <t>CAIXA DE INSPEÇÃO EM CONCRETO PRÉ-MOLDADO 60CM X 60CM COM TAMPA H= 60CM - FORNECIMENTO E INSTALACAO</t>
  </si>
  <si>
    <t>700,91</t>
  </si>
  <si>
    <t>4.9.2.2</t>
  </si>
  <si>
    <t>104328</t>
  </si>
  <si>
    <t>CAIXA SIFONADA, COM GRELHA QUADRADA, PVC, DN 150 X 150 X 50 MM, JUNTA SOLDÁVEL, FORNECIDA E INSTALADA EM RAMAL DE DESCARGA OU EM RAMAL DE ESGOTO SANITÁRIO. AF_08/2022</t>
  </si>
  <si>
    <t>85,62</t>
  </si>
  <si>
    <t>4.9.3</t>
  </si>
  <si>
    <t>4.9.3.1</t>
  </si>
  <si>
    <t>4.9.3.2</t>
  </si>
  <si>
    <t>89366</t>
  </si>
  <si>
    <t>JOELHO 90 GRAUS COM BUCHA DE LATÃO, PVC, SOLDÁVEL, DN 25MM, X 3/4 INSTALADO EM RAMAL OU SUB-RAMAL DE ÁGUA - FORNECIMENTO E INSTALAÇÃO. AF_06/2022</t>
  </si>
  <si>
    <t>19,21</t>
  </si>
  <si>
    <t>4.9.3.3</t>
  </si>
  <si>
    <t>4.9.3.4</t>
  </si>
  <si>
    <t>11.003.0226</t>
  </si>
  <si>
    <t>TE DE REDUÇÃO, 90 GRAUS, PVC, SOLDÁVEL, DN 50 MM X 25 MM, INSTALADO EM RAMAL DE DISTRIBUIÇÃO DE ÁGUA - FORNECIMENTO E INSTALAÇÃO.</t>
  </si>
  <si>
    <t>31,84</t>
  </si>
  <si>
    <t>4.9.3.5</t>
  </si>
  <si>
    <t>89440</t>
  </si>
  <si>
    <t>TE, PVC, SOLDÁVEL, DN 25MM, INSTALADO EM RAMAL DE DISTRIBUIÇÃO DE ÁGUA - FORNECIMENTO E INSTALAÇÃO. AF_06/2022</t>
  </si>
  <si>
    <t>14,12</t>
  </si>
  <si>
    <t>4.9.4</t>
  </si>
  <si>
    <t>CONEXÕES PVC RÍGIDO BRANCO SÉRIE NORMAL</t>
  </si>
  <si>
    <t>4.9.4.1</t>
  </si>
  <si>
    <t>4.9.4.2</t>
  </si>
  <si>
    <t>4.9.4.3</t>
  </si>
  <si>
    <t>4.9.4.4</t>
  </si>
  <si>
    <t>4.9.4.5</t>
  </si>
  <si>
    <t>HI.03.003</t>
  </si>
  <si>
    <t>JOELHO PVC 90 GRAUS COM ANEL, DN 40 MM X 1 1/2", SÉRIE NORMAL, PARA ESGOTO - FORNECIMENTO E INSTALAÇÃO.  (AF.GEOR)</t>
  </si>
  <si>
    <t>24,23</t>
  </si>
  <si>
    <t>4.9.4.6</t>
  </si>
  <si>
    <t>4.9.4.7</t>
  </si>
  <si>
    <t>4.9.4.8</t>
  </si>
  <si>
    <t>4.9.4.9</t>
  </si>
  <si>
    <t>4.9.4.10</t>
  </si>
  <si>
    <t>4.9.4.11</t>
  </si>
  <si>
    <t>4.9.4.12</t>
  </si>
  <si>
    <t>4.9.5</t>
  </si>
  <si>
    <t>4.9.5.1</t>
  </si>
  <si>
    <t>4.9.5.2</t>
  </si>
  <si>
    <t>4.10</t>
  </si>
  <si>
    <t>4.10.1</t>
  </si>
  <si>
    <t>4.10.2</t>
  </si>
  <si>
    <t>SINAPI.100910</t>
  </si>
  <si>
    <t>LUMINÁRIA TIPO CALHA, DE SOBREPOR, COM 2 LÂMPADAS TUBULARES LED DE 18 W - FORNECIMENTO E INSTALAÇÃO. AF_02/2020</t>
  </si>
  <si>
    <t>337,49</t>
  </si>
  <si>
    <t>4.10.3</t>
  </si>
  <si>
    <t>4.10.4</t>
  </si>
  <si>
    <t>4.10.5</t>
  </si>
  <si>
    <t>4.10.6</t>
  </si>
  <si>
    <t>4.10.7</t>
  </si>
  <si>
    <t>92000</t>
  </si>
  <si>
    <t>TOMADA BAIXA DE EMBUTIR (1 MÓDULO), 2P+T 10 A, INCLUINDO SUPORTE E PLACA - FORNECIMENTO E INSTALAÇÃO. AF_03/2023</t>
  </si>
  <si>
    <t>36,3</t>
  </si>
  <si>
    <t>4.10.8</t>
  </si>
  <si>
    <t>4.10.9</t>
  </si>
  <si>
    <t>4.10.10</t>
  </si>
  <si>
    <t>4.10.11</t>
  </si>
  <si>
    <t>93654</t>
  </si>
  <si>
    <t>DISJUNTOR MONOPOLAR TIPO DIN, CORRENTE NOMINAL DE 16A - FORNECIMENTO E INSTALAÇÃO. AF_10/2020</t>
  </si>
  <si>
    <t>15,52</t>
  </si>
  <si>
    <t>4.10.12</t>
  </si>
  <si>
    <t>93655</t>
  </si>
  <si>
    <t>DISJUNTOR MONOPOLAR TIPO DIN, CORRENTE NOMINAL DE 20A - FORNECIMENTO E INSTALAÇÃO. AF_10/2020</t>
  </si>
  <si>
    <t>17,13</t>
  </si>
  <si>
    <t>4.10.13</t>
  </si>
  <si>
    <t>4.10.14</t>
  </si>
  <si>
    <t>93656</t>
  </si>
  <si>
    <t>DISJUNTOR MONOPOLAR TIPO DIN, CORRENTE NOMINAL DE 25A - FORNECIMENTO E INSTALAÇÃO. AF_10/2020</t>
  </si>
  <si>
    <t>4.10.15</t>
  </si>
  <si>
    <t>12.008.0042</t>
  </si>
  <si>
    <t>DISJUNTOR BIPOLAR DR 20 A, DISPOSITIVO RESIDUAL DIFERENCIAL BIPOLAR, 30MA  - FORNECIMENTO E INSTALAÇÃO.</t>
  </si>
  <si>
    <t>211,17</t>
  </si>
  <si>
    <t>4.10.16</t>
  </si>
  <si>
    <t>4.10.17</t>
  </si>
  <si>
    <t>4.10.18</t>
  </si>
  <si>
    <t>4.10.19</t>
  </si>
  <si>
    <t>101560</t>
  </si>
  <si>
    <t>CABO DE COBRE FLEXÍVEL ISOLADO, 10 MM², 0,6/1,0 KV, PARA REDE AÉREA DE DISTRIBUIÇÃO DE ENERGIA ELÉTRICA DE BAIXA TENSÃO - FORNECIMENTO E INSTALAÇÃO. AF_07/2020</t>
  </si>
  <si>
    <t>13,29</t>
  </si>
  <si>
    <t>4.10.20</t>
  </si>
  <si>
    <t>91854</t>
  </si>
  <si>
    <t>ELETRODUTO FLEXÍVEL CORRUGADO, PVC, DN 25 MM (3/4"), PARA CIRCUITOS TERMINAIS, INSTALADO EM PAREDE - FORNECIMENTO E INSTALAÇÃO. AF_03/2023</t>
  </si>
  <si>
    <t>11,87</t>
  </si>
  <si>
    <t>4.10.21</t>
  </si>
  <si>
    <t>4.10.22</t>
  </si>
  <si>
    <t>97667</t>
  </si>
  <si>
    <t>ELETRODUTO FLEXÍVEL CORRUGADO, PEAD, DN 50 (1 1/2"), PARA REDE ENTERRADA DE DISTRIBUIÇÃO DE ENERGIA ELÉTRICA - FORNECIMENTO E INSTALAÇÃO. AF_12/2021</t>
  </si>
  <si>
    <t>11,67</t>
  </si>
  <si>
    <t>4.10.23</t>
  </si>
  <si>
    <t>4.10.24</t>
  </si>
  <si>
    <t>4.10.25</t>
  </si>
  <si>
    <t>12.001.0001</t>
  </si>
  <si>
    <t>CAIXA DE PASSAGEM PVC 4X2" - FORNECIMENTO E INSTALAÇÃO</t>
  </si>
  <si>
    <t>11,62</t>
  </si>
  <si>
    <t>4.10.26</t>
  </si>
  <si>
    <t>12.014.0054</t>
  </si>
  <si>
    <t>HASTE DE ATERRAMENTO 5/8  PARA SPDA - FORNECIMENTO E INSTALAÇÃO</t>
  </si>
  <si>
    <t>91,51</t>
  </si>
  <si>
    <t>4.10.27</t>
  </si>
  <si>
    <t>101633</t>
  </si>
  <si>
    <t>SUBSTITUIÇÃO DE RELÉ FOTOELÉTRICO PARA COMANDO DE ILUMINAÇÃO EXTERNA 1000 W - FORNECIMENTO E INSTALAÇÃO. AF_02/2025_PS</t>
  </si>
  <si>
    <t>116,98</t>
  </si>
  <si>
    <t>4.10.28</t>
  </si>
  <si>
    <t>4.10.29</t>
  </si>
  <si>
    <t>4.10.30</t>
  </si>
  <si>
    <t>12.010.0012</t>
  </si>
  <si>
    <t>SUPORTE TUBULAR DE FIXAÇÃO EM POSTE PARA 3 LUMINÁRIAS TIPO PÉTALA</t>
  </si>
  <si>
    <t>18,77</t>
  </si>
  <si>
    <t>4.10.31</t>
  </si>
  <si>
    <t>12.010.0060</t>
  </si>
  <si>
    <t>SUPORTE TUBULAR DE FIXAÇÃO EM POSTE PARA 4 LUMINÁRIAS TIPO PÉTALA</t>
  </si>
  <si>
    <t>277,31</t>
  </si>
  <si>
    <t>4.10.32</t>
  </si>
  <si>
    <t>12.001.0089</t>
  </si>
  <si>
    <t>QUADRO DE DISTRIBUICAO COM BARRAMENTO TRIFASICO, DE SOBREPOR, EM CHAPA DE ACO GALVANIZADO, PARA 18 DISJUNTORES DIN 150A.</t>
  </si>
  <si>
    <t>666,02</t>
  </si>
  <si>
    <t>5.1</t>
  </si>
  <si>
    <t>ESTACIONAMENTO FRENTE</t>
  </si>
  <si>
    <t>5.1.1</t>
  </si>
  <si>
    <t>REMOÇÃO, DEMOLIÇÕES E SUPRESSÕES</t>
  </si>
  <si>
    <t>5.1.1.1</t>
  </si>
  <si>
    <t>98525</t>
  </si>
  <si>
    <t>LIMPEZA MECANIZADA DE CAMADA VEGETAL, VEGETAÇÃO E PEQUENAS ÁRVORES (DIÂMETRO DE TRONCO MENOR QUE 0,20 M), COM TRATOR DE ESTEIRAS. AF_03/2024</t>
  </si>
  <si>
    <t>5.1.1.2</t>
  </si>
  <si>
    <t>98530</t>
  </si>
  <si>
    <t>CORTE RASO E RECORTE DE ÁRVORE COM DIÂMETRO DE TRONCO MAIOR OU IGUAL A 0,40 M E MENOR QUE 0,60 M. AF_03/2024</t>
  </si>
  <si>
    <t>177,81</t>
  </si>
  <si>
    <t>5.1.1.5</t>
  </si>
  <si>
    <t>98531</t>
  </si>
  <si>
    <t>CORTE RASO E RECORTE DE ÁRVORE COM DIÂMETRO DE TRONCO MAIOR OU IGUAL A 0,60 M. AF_03/2024</t>
  </si>
  <si>
    <t>474,19</t>
  </si>
  <si>
    <t>5.1.2</t>
  </si>
  <si>
    <t>TERRAPLENAGEM</t>
  </si>
  <si>
    <t>5.1.2.1</t>
  </si>
  <si>
    <t>INF4007</t>
  </si>
  <si>
    <t>PREPARO DO SUBLEITO, ESCAVAÇÃO E CARGA. EXCLUSIVE TRANSPORTE DE MATERIAL</t>
  </si>
  <si>
    <t>M³</t>
  </si>
  <si>
    <t>7,64</t>
  </si>
  <si>
    <t>5.1.2.2</t>
  </si>
  <si>
    <t>95876</t>
  </si>
  <si>
    <t>TRANSPORTE COM CAMINHÃO BASCULANTE DE 14 M³, EM VIA URBANA PAVIMENTADA, DMT ATÉ 30 KM (UNIDADE: M3XKM). AF_07/2020</t>
  </si>
  <si>
    <t>2,65</t>
  </si>
  <si>
    <t>5.1.3</t>
  </si>
  <si>
    <t>PISO INTERTRAVADO</t>
  </si>
  <si>
    <t>5.1.3.1</t>
  </si>
  <si>
    <t>100577</t>
  </si>
  <si>
    <t>REGULARIZAÇÃO E COMPACTAÇÃO DE SUBLEITO DE SOLO PREDOMINANTEMENTE ARENOSO, PARA OBRAS DE CONSTRUÇÃO DE PAVIMENTOS. AF_09/2024</t>
  </si>
  <si>
    <t>1,77</t>
  </si>
  <si>
    <t>5.1.3.2</t>
  </si>
  <si>
    <t>23.001.0099</t>
  </si>
  <si>
    <t>EXECUÇÃO E COMPACTAÇÃO DE BASE OU SUB BASE PARA PAVIMENTAÇÃO - EXCLUSIVE MATERIAL, CARGA E TRANSPORTE</t>
  </si>
  <si>
    <t>5.1.3.3</t>
  </si>
  <si>
    <t>INFC4001</t>
  </si>
  <si>
    <t>BICA CORRIDA (POSTO PEDREIRA/FORNECEDOR)</t>
  </si>
  <si>
    <t>105,18</t>
  </si>
  <si>
    <t>5.1.3.4</t>
  </si>
  <si>
    <t>5.1.3.5</t>
  </si>
  <si>
    <t>5.1.3.6</t>
  </si>
  <si>
    <t>92394</t>
  </si>
  <si>
    <t>EXECUÇÃO DE PAVIMENTO EM PISO INTERTRAVADO, COM BLOCO SEXTAVADO DE 25 X 25 CM, ESPESSURA 8 CM. AF_10/2022</t>
  </si>
  <si>
    <t>128,66</t>
  </si>
  <si>
    <t>5.1.4</t>
  </si>
  <si>
    <t>CALÇADA CONCRETO, MEIO-FIOS E SARJETAS</t>
  </si>
  <si>
    <t>5.1.4.1</t>
  </si>
  <si>
    <t>5.1.4.2</t>
  </si>
  <si>
    <t>5.1.4.3</t>
  </si>
  <si>
    <t>94994</t>
  </si>
  <si>
    <t>EXECUÇÃO DE PASSEIO (CALÇADA) OU PISO DE CONCRETO COM CONCRETO MOLDADO IN LOCO, FEITO EM OBRA, ACABAMENTO CONVENCIONAL, ESPESSURA 8 CM, ARMADO. AF_08/2022</t>
  </si>
  <si>
    <t>113,15</t>
  </si>
  <si>
    <t>5.1.4.4</t>
  </si>
  <si>
    <t>94264</t>
  </si>
  <si>
    <t>GUIA (MEIO-FIO) CONCRETO, MOLDADA IN LOCO EM TRECHO CURVO COM EXTRUSORA, 13 CM BASE X 22 CM ALTURA. AF_01/2024</t>
  </si>
  <si>
    <t>48,16</t>
  </si>
  <si>
    <t>5.1.4.5</t>
  </si>
  <si>
    <t>94263</t>
  </si>
  <si>
    <t>GUIA (MEIO-FIO) CONCRETO, MOLDADA IN LOCO EM TRECHO RETO COM EXTRUSORA, 13 CM BASE X 22 CM ALTURA. AF_01/2024</t>
  </si>
  <si>
    <t>42,79</t>
  </si>
  <si>
    <t>5.1.4.6</t>
  </si>
  <si>
    <t>94268</t>
  </si>
  <si>
    <t>GUIA (MEIO-FIO) E SARJETA CONJUGADOS DE CONCRETO, MOLDADA IN LOCO EM TRECHO CURVO COM EXTRUSORA, 45 CM BASE (15 CM BASE DA GUIA + 30 CM BASE DA SARJETA) X 22 CM ALTURA. AF_01/2024</t>
  </si>
  <si>
    <t>78,29</t>
  </si>
  <si>
    <t>5.1.4.7</t>
  </si>
  <si>
    <t>94267</t>
  </si>
  <si>
    <t>GUIA (MEIO-FIO) E SARJETA CONJUGADOS DE CONCRETO, MOLDADA IN LOCO EM TRECHO RETO COM EXTRUSORA, 45 CM BASE (15 CM BASE DA GUIA + 30 CM BASE DA SARJETA) X 22 CM ALTURA. AF_01/2024</t>
  </si>
  <si>
    <t>71,55</t>
  </si>
  <si>
    <t>5.1.4.8</t>
  </si>
  <si>
    <t>94287</t>
  </si>
  <si>
    <t>EXECUÇÃO DE SARJETA DE CONCRETO USINADO, MOLDADA IN LOCO EM TRECHO RETO, 30 CM BASE X 10 CM ALTURA. AF_01/2024</t>
  </si>
  <si>
    <t>41,21</t>
  </si>
  <si>
    <t>5.1.5</t>
  </si>
  <si>
    <t>PAISAGISMO</t>
  </si>
  <si>
    <t>5.1.5.1</t>
  </si>
  <si>
    <t>98504</t>
  </si>
  <si>
    <t>PLANTIO DE GRAMA BATATAIS EM PLACAS. AF_07/2024</t>
  </si>
  <si>
    <t>13,86</t>
  </si>
  <si>
    <t>5.1.5.2</t>
  </si>
  <si>
    <t>28.003.0044</t>
  </si>
  <si>
    <t>IRRIGAÇÃO DIÁRIA</t>
  </si>
  <si>
    <t>m²xd</t>
  </si>
  <si>
    <t>0,38</t>
  </si>
  <si>
    <t>5.1.5.3</t>
  </si>
  <si>
    <t>98511</t>
  </si>
  <si>
    <t>PLANTIO DE ÁRVORE ORNAMENTAL COM ALTURA DE MUDA MAIOR QUE 2,00 M E MENOR OU IGUAL A 4,00 M . AF_07/2024</t>
  </si>
  <si>
    <t>171,63</t>
  </si>
  <si>
    <t>5.2</t>
  </si>
  <si>
    <t>ESTACIONAMENTO INTERNO</t>
  </si>
  <si>
    <t>5.2.1</t>
  </si>
  <si>
    <t>5.2.1.1</t>
  </si>
  <si>
    <t>5.2.2</t>
  </si>
  <si>
    <t>5.2.2.1</t>
  </si>
  <si>
    <t>5.2.2.2</t>
  </si>
  <si>
    <t>5.2.3</t>
  </si>
  <si>
    <t>5.2.3.1</t>
  </si>
  <si>
    <t>5.2.3.2</t>
  </si>
  <si>
    <t>5.2.3.3</t>
  </si>
  <si>
    <t>5.2.3.4</t>
  </si>
  <si>
    <t>5.2.3.5</t>
  </si>
  <si>
    <t>5.2.3.6</t>
  </si>
  <si>
    <t>5.2.4</t>
  </si>
  <si>
    <t>5.2.4.1</t>
  </si>
  <si>
    <t>5.2.4.2</t>
  </si>
  <si>
    <t>5.2.4.3</t>
  </si>
  <si>
    <t>5.2.4.4</t>
  </si>
  <si>
    <t>5.2.4.5</t>
  </si>
  <si>
    <t>5.2.4.6</t>
  </si>
  <si>
    <t>5.2.4.7</t>
  </si>
  <si>
    <t>5.2.4.8</t>
  </si>
  <si>
    <t>5.2.5</t>
  </si>
  <si>
    <t>5.2.5.1</t>
  </si>
  <si>
    <t>5.2.5.2</t>
  </si>
  <si>
    <t>6.1</t>
  </si>
  <si>
    <t>DEMOLIÇÕES E RETIRADAS</t>
  </si>
  <si>
    <t>6.1.1</t>
  </si>
  <si>
    <t>104790</t>
  </si>
  <si>
    <t>DEMOLIÇÃO DE PISO DE CONCRETO SIMPLES, DE FORMA MECANIZADA COM MARTELETE, SEM REAPROVEITAMENTO. AF_09/2023</t>
  </si>
  <si>
    <t>138,3</t>
  </si>
  <si>
    <t>6.1.2</t>
  </si>
  <si>
    <t>97633</t>
  </si>
  <si>
    <t>DEMOLIÇÃO DE REVESTIMENTO CERÂMICO, DE FORMA MANUAL, SEM REAPROVEITAMENTO. AF_09/2023</t>
  </si>
  <si>
    <t>27,1</t>
  </si>
  <si>
    <t>6.1.3</t>
  </si>
  <si>
    <t>02.001.0306</t>
  </si>
  <si>
    <t>DEMOLIÇÃO DE FORROS DE MADEIRA, EXCLUSIVE ENTARUGAMENTO.</t>
  </si>
  <si>
    <t>2,03</t>
  </si>
  <si>
    <t>6.1.4</t>
  </si>
  <si>
    <t>02.001.0268</t>
  </si>
  <si>
    <t>DEMOLICAO DE ENTARUGAMENTO DE FORRO</t>
  </si>
  <si>
    <t>10,24</t>
  </si>
  <si>
    <t>6.1.5</t>
  </si>
  <si>
    <t>02.001.0062</t>
  </si>
  <si>
    <t>RETIRADA DE ESQUADRIAS DE MADEIRA</t>
  </si>
  <si>
    <t>17,27</t>
  </si>
  <si>
    <t>6.1.6</t>
  </si>
  <si>
    <t>97647</t>
  </si>
  <si>
    <t>REMOÇÃO DE TELHAS DE FIBROCIMENTO METÁLICA E CERÂMICA, DE FORMA MANUAL, SEM REAPROVEITAMENTO. AF_09/2023</t>
  </si>
  <si>
    <t>4,21</t>
  </si>
  <si>
    <t>6.1.7</t>
  </si>
  <si>
    <t>97650</t>
  </si>
  <si>
    <t>REMOÇÃO DE TRAMA DE MADEIRA PARA COBERTURA, DE FORMA MANUAL, SEM REAPROVEITAMENTO. AF_09/2023</t>
  </si>
  <si>
    <t>9,08</t>
  </si>
  <si>
    <t>6.1.8</t>
  </si>
  <si>
    <t>6.1.9</t>
  </si>
  <si>
    <t>SISEP.L16.256</t>
  </si>
  <si>
    <t>RETIRADA DE TANQUE</t>
  </si>
  <si>
    <t>und</t>
  </si>
  <si>
    <t>34,45</t>
  </si>
  <si>
    <t>6.1.10</t>
  </si>
  <si>
    <t>02.001.0023</t>
  </si>
  <si>
    <t>REMOÇÃO DE ESTRUTURA EM MADEIRA COM ALTURA DE 3,0M E DIÂMETRO DE 30CM</t>
  </si>
  <si>
    <t>414,94</t>
  </si>
  <si>
    <t>6.2</t>
  </si>
  <si>
    <t>COBERTURA DE MADEIRA E TELHA CERÂMICA</t>
  </si>
  <si>
    <t>6.2.1</t>
  </si>
  <si>
    <t>92549</t>
  </si>
  <si>
    <t>FABRICAÇÃO E INSTALAÇÃO DE TESOURA INTEIRA EM MADEIRA NÃO APARELHADA, VÃO DE 7 M, PARA TELHA CERÂMICA OU DE CONCRETO, INCLUSO IÇAMENTO. AF_07/2019</t>
  </si>
  <si>
    <t>2265,94</t>
  </si>
  <si>
    <t>6.2.2</t>
  </si>
  <si>
    <t>6.2.3</t>
  </si>
  <si>
    <t>94221</t>
  </si>
  <si>
    <t>CUMEEIRA PARA TELHA CERÂMICA EMBOÇADA COM ARGAMASSA TRAÇO 1:2:9 (CIMENTO, CAL E AREIA) PARA TELHADOS COM ATÉ 2 ÁGUAS, INCLUSO TRANSPORTE VERTICAL. AF_07/2019</t>
  </si>
  <si>
    <t>34,59</t>
  </si>
  <si>
    <t>6.2.4</t>
  </si>
  <si>
    <t>07.002.0054</t>
  </si>
  <si>
    <t>TESTEIRA EM TABUA APARELHADA, COM LARGURA ATÉ 20 CM</t>
  </si>
  <si>
    <t>49,25</t>
  </si>
  <si>
    <t>6.2.5</t>
  </si>
  <si>
    <t>04.010.0001</t>
  </si>
  <si>
    <t>MONTAGEM, APRUMO E FIXAÇÃO DE PILAR DE MADEIRA PARA ESTRUTURAS TÉRREAS</t>
  </si>
  <si>
    <t>1046,56</t>
  </si>
  <si>
    <t>6.2.6</t>
  </si>
  <si>
    <t>94216</t>
  </si>
  <si>
    <t>TELHAMENTO COM TELHA METÁLICA TERMOACÚSTICA E = 30 MM, COM ATÉ 2 ÁGUAS, INCLUSO IÇAMENTO. AF_07/2019</t>
  </si>
  <si>
    <t>247,15</t>
  </si>
  <si>
    <t>6.2.7</t>
  </si>
  <si>
    <t>CB.02.001</t>
  </si>
  <si>
    <t>CUMEEIRA NORMAL PARA TELHA TRAPEZOIDAL DE AÇO, E = 0,5 MM, INCLUSO ACESSÓRIOS DE FIXAÇÃO E IÇAMENTO. (AF.GEOR)</t>
  </si>
  <si>
    <t>75,84</t>
  </si>
  <si>
    <t>6.3</t>
  </si>
  <si>
    <t>CAIXILHOS</t>
  </si>
  <si>
    <t>6.3.1</t>
  </si>
  <si>
    <t>6.3.2</t>
  </si>
  <si>
    <t>93187</t>
  </si>
  <si>
    <t>VERGA MOLDADA IN LOCO EM CONCRETO, ESPESSURA DE *20* CM. AF_03/2024</t>
  </si>
  <si>
    <t>89,93</t>
  </si>
  <si>
    <t>6.3.3</t>
  </si>
  <si>
    <t>6.3.4</t>
  </si>
  <si>
    <t>93197</t>
  </si>
  <si>
    <t>CONTRAVERGA MOLDADA IN LOCO EM CONCRETO, ESPESSURA DE *20* CM. AF_03/2024</t>
  </si>
  <si>
    <t>67,86</t>
  </si>
  <si>
    <t>6.3.5</t>
  </si>
  <si>
    <t>91314</t>
  </si>
  <si>
    <t>KIT DE PORTA DE MADEIRA PARA PINTURA, SEMI-OCA (LEVE OU MÉDIA), PADRÃO POPULAR, 80X210CM, ESPESSURA DE 3,5CM, ITENS INCLUSOS: DOBRADIÇAS, MONTAGEM E INSTALAÇÃO DO BATENTE, FECHADURA COM EXECUÇÃO DO FURO - FORNECIMENTO E INSTALAÇÃO. AF_12/2019</t>
  </si>
  <si>
    <t>1155,76</t>
  </si>
  <si>
    <t>6.3.6</t>
  </si>
  <si>
    <t>102219</t>
  </si>
  <si>
    <t>PINTURA TINTA DE ACABAMENTO (PIGMENTADA) ESMALTE SINTÉTICO ACETINADO EM MADEIRA, 2 DEMÃOS. AF_01/2021</t>
  </si>
  <si>
    <t>20,06</t>
  </si>
  <si>
    <t>6.3.7</t>
  </si>
  <si>
    <t>08.002.0168</t>
  </si>
  <si>
    <t>PORTA 1 FOLHA ABRIR-ALUMINIO/VENEZIANA PARA DIVISORIAS EM MARMORE OU GRANITO, INCLUSIVE FECHADURA E FERRAGENS - FORNECIMENTO E INSTALAÇÃO</t>
  </si>
  <si>
    <t>1449,95</t>
  </si>
  <si>
    <t>6.3.8</t>
  </si>
  <si>
    <t>08.001.0180</t>
  </si>
  <si>
    <t>JANELA VENEZIANA EM MADEIRA , DE ABRIR, 2 FOLHAS, COM BANDEIRA EM VIDRO FIXO, C/ BATENTES E ALIZARES.</t>
  </si>
  <si>
    <t>1417,63</t>
  </si>
  <si>
    <t>6.4</t>
  </si>
  <si>
    <t>REVESTIMENTO DE PISO</t>
  </si>
  <si>
    <t>6.4.1</t>
  </si>
  <si>
    <t>6.4.2</t>
  </si>
  <si>
    <t>6.4.3</t>
  </si>
  <si>
    <t>6.4.4</t>
  </si>
  <si>
    <t>87640</t>
  </si>
  <si>
    <t>CONTRAPISO EM ARGAMASSA TRAÇO 1:4 (CIMENTO E AREIA), PREPARO MECÂNICO COM BETONEIRA 400 L, APLICADO EM ÁREAS SECAS SOBRE LAJE, ADERIDO, ACABAMENTO NÃO REFORÇADO, ESPESSURA 4CM. AF_07/2021</t>
  </si>
  <si>
    <t>56,86</t>
  </si>
  <si>
    <t>6.4.5</t>
  </si>
  <si>
    <t>87250</t>
  </si>
  <si>
    <t>REVESTIMENTO CERÂMICO PARA PISO COM PLACAS TIPO ESMALTADA DE DIMENSÕES 45X45 CM APLICADA EM AMBIENTES DE ÁREA ENTRE 5 M2 E 10 M2. AF_02/2023_PE</t>
  </si>
  <si>
    <t>78,74</t>
  </si>
  <si>
    <t>6.4.6</t>
  </si>
  <si>
    <t>6.5</t>
  </si>
  <si>
    <t>6.5.1</t>
  </si>
  <si>
    <t>6.5.2</t>
  </si>
  <si>
    <t>6.5.3</t>
  </si>
  <si>
    <t>6.6</t>
  </si>
  <si>
    <t>6.6.1</t>
  </si>
  <si>
    <t>6.6.2</t>
  </si>
  <si>
    <t>6.7</t>
  </si>
  <si>
    <t>PINTURA PAREDE INTERNA E EXTERNA</t>
  </si>
  <si>
    <t>6.7.1</t>
  </si>
  <si>
    <t>6.7.2</t>
  </si>
  <si>
    <t>6.7.3</t>
  </si>
  <si>
    <t>6.7.4</t>
  </si>
  <si>
    <t>88423</t>
  </si>
  <si>
    <t>APLICAÇÃO MANUAL DE PINTURA COM TINTA TEXTURIZADA ACRÍLICA EM PAREDES EXTERNAS DE CASAS, UMA COR. AF_03/2024</t>
  </si>
  <si>
    <t>24,44</t>
  </si>
  <si>
    <t>6.7.5</t>
  </si>
  <si>
    <t>6.7.6</t>
  </si>
  <si>
    <t>6.8</t>
  </si>
  <si>
    <t>BANCADAS, DIVISÓRIAS, PRATELEIRAS E SOLEIRAS</t>
  </si>
  <si>
    <t>6.8.1</t>
  </si>
  <si>
    <t>11.001.0032</t>
  </si>
  <si>
    <t>BANCADA DE GRANITO CINZA ANDORINHA/ QUARTZ/ CASTELO/ CORUMBA OU OUTROS EQUIVALENTES DA REGIAO, ESPESSURA DE 2,5CM</t>
  </si>
  <si>
    <t>936,9</t>
  </si>
  <si>
    <t>6.8.2</t>
  </si>
  <si>
    <t>11.001.0135</t>
  </si>
  <si>
    <t>ABERTURA EM BANCADA PARA INSTALAÇÃO DE CUBA</t>
  </si>
  <si>
    <t>159,03</t>
  </si>
  <si>
    <t>6.8.3</t>
  </si>
  <si>
    <t>102253</t>
  </si>
  <si>
    <t>DIVISORIA SANITÁRIA, TIPO CABINE, EM GRANITO CINZA POLIDO, ESP = 3CM, ASSENTADO COM ARGAMASSA COLANTE AC III-E, EXCLUSIVE FERRAGENS. AF_01/2021</t>
  </si>
  <si>
    <t>1112,3</t>
  </si>
  <si>
    <t>6.8.4</t>
  </si>
  <si>
    <t>11.001.0164</t>
  </si>
  <si>
    <t>SÓCULO COM ENCHIMENTO EM TIJOLOS MACIÇOS, ALTURA DE 10CM À 12CM, INCLUSIVE ACABAMENTO EM REVESTIMENTO DE ARGAMASSA, ESP. 20MM, COM APLICAÇÃO MANUAL</t>
  </si>
  <si>
    <t>131,02</t>
  </si>
  <si>
    <t>6.9</t>
  </si>
  <si>
    <t>6.9.1</t>
  </si>
  <si>
    <t>6.9.2</t>
  </si>
  <si>
    <t>6.9.3</t>
  </si>
  <si>
    <t>6.9.4</t>
  </si>
  <si>
    <t>100860</t>
  </si>
  <si>
    <t>CHUVEIRO ELÉTRICO COMUM CORPO PLÁSTICO, TIPO DUCHA - FORNECIMENTO E INSTALAÇÃO. AF_01/2020</t>
  </si>
  <si>
    <t>134,83</t>
  </si>
  <si>
    <t>6.9.5</t>
  </si>
  <si>
    <t>6.9.6</t>
  </si>
  <si>
    <t>86937</t>
  </si>
  <si>
    <t>CUBA DE EMBUTIR OVAL EM LOUÇA BRANCA, 35 X 50CM OU EQUIVALENTE, INCLUSO VÁLVULA EM METAL CROMADO E SIFÃO FLEXÍVEL EM PVC - FORNECIMENTO E INSTALAÇÃO. AF_01/2020</t>
  </si>
  <si>
    <t>339,37</t>
  </si>
  <si>
    <t>6.9.7</t>
  </si>
  <si>
    <t>08.002.0126</t>
  </si>
  <si>
    <t>ESPELHO CRISTAL, ESPESSURA 4 MM, SEM MOLDURA, ADERIDO COM ADESIVO FIXA-ESPELHO</t>
  </si>
  <si>
    <t>598,71</t>
  </si>
  <si>
    <t>6.9.8</t>
  </si>
  <si>
    <t>86919</t>
  </si>
  <si>
    <t>TANQUE DE LOUÇA BRANCA COM COLUNA, 30L OU EQUIVALENTE, INCLUSO SIFÃO FLEXÍVEL EM PVC, VÁLVULA METÁLICA E TORNEIRA DE METAL CROMADO PADRÃO MÉDIO - FORNECIMENTO E INSTALAÇÃO. AF_01/2020</t>
  </si>
  <si>
    <t>1221,36</t>
  </si>
  <si>
    <t>6.9.9</t>
  </si>
  <si>
    <t>86940</t>
  </si>
  <si>
    <t>LAVATÓRIO LOUÇA BRANCA COM COLUNA, 45 X 55CM OU EQUIVALENTE, PADRÃO MÉDIO, INCLUSO SIFÃO TIPO GARRAFA, VÁLVULA E ENGATE FLEXÍVEL DE 40CM EM METAL CROMADO, COM APARELHO MISTURADOR PADRÃO MÉDIO - FORNECIMENTO E INSTALAÇÃO. AF_01/2020</t>
  </si>
  <si>
    <t>1770,55</t>
  </si>
  <si>
    <t>6.10</t>
  </si>
  <si>
    <t>6.10.1</t>
  </si>
  <si>
    <t>89446</t>
  </si>
  <si>
    <t>TUBO, PVC, SOLDÁVEL, DE 25MM, INSTALADO EM PRUMADA DE ÁGUA - FORNECIMENTO E INSTALAÇÃO. AF_06/2022</t>
  </si>
  <si>
    <t>6,39</t>
  </si>
  <si>
    <t>6.10.2</t>
  </si>
  <si>
    <t>89410</t>
  </si>
  <si>
    <t>CURVA 90 GRAUS, PVC, SOLDÁVEL, DN 25MM, INSTALADO EM RAMAL DE DISTRIBUIÇÃO DE ÁGUA - FORNECIMENTO E INSTALAÇÃO. AF_06/2022</t>
  </si>
  <si>
    <t>12,93</t>
  </si>
  <si>
    <t>6.10.3</t>
  </si>
  <si>
    <t>6.10.4</t>
  </si>
  <si>
    <t>6.10.5</t>
  </si>
  <si>
    <t>89627</t>
  </si>
  <si>
    <t>TÊ DE REDUÇÃO, PVC, SOLDÁVEL, DN 50MM X 25MM, INSTALADO EM PRUMADA DE ÁGUA - FORNECIMENTO E INSTALAÇÃO. AF_06/2022</t>
  </si>
  <si>
    <t>23,96</t>
  </si>
  <si>
    <t>6.10.6</t>
  </si>
  <si>
    <t>6.10.7</t>
  </si>
  <si>
    <t>94672</t>
  </si>
  <si>
    <t>JOELHO 90 GRAUS COM BUCHA DE LATÃO, PVC, SOLDÁVEL, DN 25 MM X 3/4", INSTALADO EM RESERVAÇÃO PREDIAL DE ÁGUA - FORNECIMENTO E INSTALAÇÃO. AF_04/2024</t>
  </si>
  <si>
    <t>7,05</t>
  </si>
  <si>
    <t>6.10.8</t>
  </si>
  <si>
    <t>103049</t>
  </si>
  <si>
    <t>REGISTRO DE PRESSÃO, PVC, SOLDÁVEL, VOLANTE SIMPLES, DN 25 MM - FORNECIMENTO E INSTALAÇÃO. AF_08/2021</t>
  </si>
  <si>
    <t>22,97</t>
  </si>
  <si>
    <t>6.10.9</t>
  </si>
  <si>
    <t>89381</t>
  </si>
  <si>
    <t>LUVA COM BUCHA DE LATÃO, PVC, SOLDÁVEL, DN 25MM X 3/4, INSTALADO EM RAMAL OU SUB-RAMAL DE ÁGUA - FORNECIMENTO E INSTALAÇÃO. AF_06/2022</t>
  </si>
  <si>
    <t>14,72</t>
  </si>
  <si>
    <t>6.10.10</t>
  </si>
  <si>
    <t>89707</t>
  </si>
  <si>
    <t>CAIXA SIFONADA, PVC, DN 100 X 100 X 50 MM, JUNTA ELÁSTICA, FORNECIDA E INSTALADA EM RAMAL DE DESCARGA OU EM RAMAL DE ESGOTO SANITÁRIO. AF_08/2022</t>
  </si>
  <si>
    <t>59</t>
  </si>
  <si>
    <t>6.10.11</t>
  </si>
  <si>
    <t>6.10.12</t>
  </si>
  <si>
    <t>6.10.13</t>
  </si>
  <si>
    <t>11.005.0087</t>
  </si>
  <si>
    <t>CURVA 45 GRAUS LONGA, PVC, SERIE NORMAL, ESGOTO PREDIAL, DN 50 MM, JUNTA ELÁSTICA, FORNECIDO E INSTALADO EM RAMAL DE DESCARGA OU RAMAL DE ESGOTO SANITÁRIO</t>
  </si>
  <si>
    <t>6.10.14</t>
  </si>
  <si>
    <t>89798</t>
  </si>
  <si>
    <t>TUBO PVC, SERIE NORMAL, ESGOTO PREDIAL, DN 50 MM, FORNECIDO E INSTALADO EM PRUMADA DE ESGOTO SANITÁRIO OU VENTILAÇÃO. AF_08/2022</t>
  </si>
  <si>
    <t>16,77</t>
  </si>
  <si>
    <t>6.10.15</t>
  </si>
  <si>
    <t>6.11</t>
  </si>
  <si>
    <t>6.11.1</t>
  </si>
  <si>
    <t>91940</t>
  </si>
  <si>
    <t>CAIXA RETANGULAR 4" X 2" MÉDIA (1,30 M DO PISO), PVC, INSTALADA EM PAREDE - FORNECIMENTO E INSTALAÇÃO. AF_03/2023</t>
  </si>
  <si>
    <t>21,18</t>
  </si>
  <si>
    <t>6.11.2</t>
  </si>
  <si>
    <t>91937</t>
  </si>
  <si>
    <t>CAIXA OCTOGONAL 3" X 3", PVC, INSTALADA EM LAJE - FORNECIMENTO E INSTALAÇÃO. AF_03/2023</t>
  </si>
  <si>
    <t>17,91</t>
  </si>
  <si>
    <t>6.11.3</t>
  </si>
  <si>
    <t>91924</t>
  </si>
  <si>
    <t>CABO DE COBRE FLEXÍVEL ISOLADO, 1,5 MM², ANTI-CHAMA 450/750 V, PARA CIRCUITOS TERMINAIS - FORNECIMENTO E INSTALAÇÃO. AF_03/2023</t>
  </si>
  <si>
    <t>3,75</t>
  </si>
  <si>
    <t>6.11.4</t>
  </si>
  <si>
    <t>6.11.5</t>
  </si>
  <si>
    <t>91928</t>
  </si>
  <si>
    <t>CABO DE COBRE FLEXÍVEL ISOLADO, 4 MM², ANTI-CHAMA 450/750 V, PARA CIRCUITOS TERMINAIS - FORNECIMENTO E INSTALAÇÃO. AF_03/2023</t>
  </si>
  <si>
    <t>8,49</t>
  </si>
  <si>
    <t>6.11.6</t>
  </si>
  <si>
    <t>91955</t>
  </si>
  <si>
    <t>INTERRUPTOR PARALELO (1 MÓDULO), 10A/250V, INCLUINDO SUPORTE E PLACA - FORNECIMENTO E INSTALAÇÃO. AF_03/2023</t>
  </si>
  <si>
    <t>42,22</t>
  </si>
  <si>
    <t>6.11.7</t>
  </si>
  <si>
    <t>6.11.8</t>
  </si>
  <si>
    <t>6.11.9</t>
  </si>
  <si>
    <t>6.11.10</t>
  </si>
  <si>
    <t>91996</t>
  </si>
  <si>
    <t>TOMADA MÉDIA DE EMBUTIR (1 MÓDULO), 2P+T 10 A, INCLUINDO SUPORTE E PLACA - FORNECIMENTO E INSTALAÇÃO. AF_03/2023</t>
  </si>
  <si>
    <t>41,01</t>
  </si>
  <si>
    <t>6.11.11</t>
  </si>
  <si>
    <t>92023</t>
  </si>
  <si>
    <t>INTERRUPTOR SIMPLES (1 MÓDULO) COM 1 TOMADA DE EMBUTIR 2P+T 10 A, INCLUINDO SUPORTE E PLACA - FORNECIMENTO E INSTALAÇÃO. AF_03/2023</t>
  </si>
  <si>
    <t>58,99</t>
  </si>
  <si>
    <t>6.11.12</t>
  </si>
  <si>
    <t>6.11.13</t>
  </si>
  <si>
    <t>6.11.14</t>
  </si>
  <si>
    <t>93663</t>
  </si>
  <si>
    <t>DISJUNTOR BIPOLAR TIPO DIN, CORRENTE NOMINAL DE 25A - FORNECIMENTO E INSTALAÇÃO. AF_10/2020</t>
  </si>
  <si>
    <t>75,61</t>
  </si>
  <si>
    <t>6.11.15</t>
  </si>
  <si>
    <t>12.008.0026</t>
  </si>
  <si>
    <t>DISPOSITIVO DPS CLASSE II, 1 POLO, TENSAO MAXIMA DE 275 V, CORRENTE MAXIMA DE *20* KA (TIPO AC)</t>
  </si>
  <si>
    <t>105,12</t>
  </si>
  <si>
    <t>6.11.16</t>
  </si>
  <si>
    <t>6.11.17</t>
  </si>
  <si>
    <t>6.11.18</t>
  </si>
  <si>
    <t>12.001.0221</t>
  </si>
  <si>
    <t>QUADRO DE DISTRIBUICAO DE ENERGIA DE EMBUTIR, BARRAMENTO TRIFASICO 150A, CAPACIDADE PARA 16 MODULOS DIN  - FORNECIMENTO E INSTALACAO</t>
  </si>
  <si>
    <t>768,67</t>
  </si>
  <si>
    <t>7.1</t>
  </si>
  <si>
    <t>98524</t>
  </si>
  <si>
    <t>LIMPEZA MANUAL DE VEGETAÇÃO EM TERRENO COM ENXADA. AF_03/2024</t>
  </si>
  <si>
    <t>5,46</t>
  </si>
  <si>
    <t>7.2</t>
  </si>
  <si>
    <t>94342</t>
  </si>
  <si>
    <t>ATERRO MANUAL DE VALAS COM AREIA PARA ATERRO. AF_08/2023</t>
  </si>
  <si>
    <t>103,26</t>
  </si>
  <si>
    <t>7.3</t>
  </si>
  <si>
    <t>97113</t>
  </si>
  <si>
    <t>APLICAÇÃO DE LONA PLÁSTICA PARA EXECUÇÃO DE PAVIMENTOS DE CONCRETO. AF_04/2022</t>
  </si>
  <si>
    <t>4,38</t>
  </si>
  <si>
    <t>7.4</t>
  </si>
  <si>
    <t>7.5</t>
  </si>
  <si>
    <t>94990</t>
  </si>
  <si>
    <t>EXECUÇÃO DE PASSEIO (CALÇADA) OU PISO DE CONCRETO COM CONCRETO MOLDADO IN LOCO, FEITO EM OBRA, ACABAMENTO CONVENCIONAL, NÃO ARMADO. AF_08/2022</t>
  </si>
  <si>
    <t>926,36</t>
  </si>
  <si>
    <t>7.6</t>
  </si>
  <si>
    <t>7.7</t>
  </si>
  <si>
    <t>97097</t>
  </si>
  <si>
    <t>ACABAMENTO POLIDO PARA PISO DE CONCRETO ARMADO OU LAJE SOBRE SOLO DE ALTA RESISTÊNCIA. AF_09/2021</t>
  </si>
  <si>
    <t>47</t>
  </si>
  <si>
    <t>7.8</t>
  </si>
  <si>
    <t>102488</t>
  </si>
  <si>
    <t>PREPARO DO PISO CIMENTADO PARA PINTURA - LIXAMENTO E LIMPEZA. AF_05/2021</t>
  </si>
  <si>
    <t>4,18</t>
  </si>
  <si>
    <t>7.9</t>
  </si>
  <si>
    <t>102494</t>
  </si>
  <si>
    <t>PINTURA DE PISO COM TINTA EPÓXI, APLICAÇÃO MANUAL, 2 DEMÃOS, INCLUSO PRIMER EPÓXI. AF_05/2021</t>
  </si>
  <si>
    <t>76,92</t>
  </si>
  <si>
    <t>7.10</t>
  </si>
  <si>
    <t>10.001.0155</t>
  </si>
  <si>
    <t>PISO EMBORRACHADO 40MM PARA PLAYGROUND -  FORNECIMENTO E INSTALAÇÃO</t>
  </si>
  <si>
    <t>448,8</t>
  </si>
  <si>
    <t>7.11</t>
  </si>
  <si>
    <t>98555</t>
  </si>
  <si>
    <t>IMPERMEABILIZAÇÃO DE SUPERFÍCIE COM ARGAMASSA POLIMÉRICA / MEMBRANA ACRÍLICA, 3 DEMÃOS. AF_09/2023</t>
  </si>
  <si>
    <t>36,92</t>
  </si>
  <si>
    <t>7.12</t>
  </si>
  <si>
    <t>7.13</t>
  </si>
  <si>
    <t>06.001.0090</t>
  </si>
  <si>
    <t>REVESTIMENTO CERÂMICO PARA PAREDES COM PLACAS TIPO ESMALTADA EXTRA DE DIMENSÕES 10X10 CM.</t>
  </si>
  <si>
    <t>72,48</t>
  </si>
  <si>
    <t>7.14</t>
  </si>
  <si>
    <t>06.001.0010</t>
  </si>
  <si>
    <t>REJUNTE DE AZULEJOS COM REJUNTE EPOXI</t>
  </si>
  <si>
    <t>46,62</t>
  </si>
  <si>
    <t>7.15</t>
  </si>
  <si>
    <t>28.006.0019</t>
  </si>
  <si>
    <t>MESA DE CONCRETO PARA ÁREA DE VIVÊNCIA COM 4 BANCOS INDIVIDUAIS DE CONCRETO - FORNECIMENTO E INSTALAÇÃO</t>
  </si>
  <si>
    <t>1549,33</t>
  </si>
  <si>
    <t>7.16</t>
  </si>
  <si>
    <t>28.002.0118</t>
  </si>
  <si>
    <t>BANCO EM ALVENARIA DE TIJOLOS CERÂMICOS, PREENCHIDO COM ARENITO, COM ASSENTO EM CONCRETO DE ESP. 8 CM, COM APLICAÇÃO DE MASSA E PINTURA ESMALTE, MEDINDO 50CM DE LARGURA E 50CM DE ALTURA</t>
  </si>
  <si>
    <t>373,36</t>
  </si>
  <si>
    <t>7.17</t>
  </si>
  <si>
    <t>COT.035(03/2025)</t>
  </si>
  <si>
    <t>PLAYGROUND MODELO KMP 0502 - FORNECIMENTO E INSTALAÇÃO</t>
  </si>
  <si>
    <t>76196,22</t>
  </si>
  <si>
    <t>7.18</t>
  </si>
  <si>
    <t>COT.368 (03/2025)</t>
  </si>
  <si>
    <t>PLAYGROUND MODELO ACQUA 625 - FORNECIMENTO E INSTALAÇÃO</t>
  </si>
  <si>
    <t>UND</t>
  </si>
  <si>
    <t>96316,44</t>
  </si>
  <si>
    <t>8.1</t>
  </si>
  <si>
    <t>8.1.1</t>
  </si>
  <si>
    <t>97622</t>
  </si>
  <si>
    <t>DEMOLIÇÃO DE ALVENARIA DE BLOCO FURADO, DE FORMA MANUAL, SEM REAPROVEITAMENTO. AF_09/2023</t>
  </si>
  <si>
    <t>67,5</t>
  </si>
  <si>
    <t>8.1.2</t>
  </si>
  <si>
    <t>8.1.3</t>
  </si>
  <si>
    <t>8.1.4</t>
  </si>
  <si>
    <t>8.2</t>
  </si>
  <si>
    <t>8.2.1</t>
  </si>
  <si>
    <t>8.2.2</t>
  </si>
  <si>
    <t>8.2.3</t>
  </si>
  <si>
    <t>8.3</t>
  </si>
  <si>
    <t>8.3.1</t>
  </si>
  <si>
    <t>92544</t>
  </si>
  <si>
    <t>TRAMA DE MADEIRA COMPOSTA POR TERÇAS PARA TELHADOS DE ATÉ 2 ÁGUAS PARA TELHA ESTRUTURAL DE FIBROCIMENTO, INCLUSO TRANSPORTE VERTICAL. AF_07/2019</t>
  </si>
  <si>
    <t>23,21</t>
  </si>
  <si>
    <t>8.3.2</t>
  </si>
  <si>
    <t>25.004.0001</t>
  </si>
  <si>
    <t>PILAR EM MADEIRA DE LEI 20X20 CM</t>
  </si>
  <si>
    <t>348,53</t>
  </si>
  <si>
    <t>8.3.3</t>
  </si>
  <si>
    <t>25.004.0005</t>
  </si>
  <si>
    <t>VIGA EM MADEIRA DE LEI 6X16 CM</t>
  </si>
  <si>
    <t>351,01</t>
  </si>
  <si>
    <t>8.3.4</t>
  </si>
  <si>
    <t>25.004.0006</t>
  </si>
  <si>
    <t>VIGA EM MADEIRA DE LEI 8X30 CM</t>
  </si>
  <si>
    <t>160,77</t>
  </si>
  <si>
    <t>8.3.5</t>
  </si>
  <si>
    <t>8.3.6</t>
  </si>
  <si>
    <t>94229</t>
  </si>
  <si>
    <t>CALHA EM CHAPA DE AÇO GALVANIZADO NÚMERO 24, DESENVOLVIMENTO DE 100 CM, INCLUSO TRANSPORTE VERTICAL. AF_07/2019</t>
  </si>
  <si>
    <t>182,13</t>
  </si>
  <si>
    <t>8.4</t>
  </si>
  <si>
    <t>8.4.1</t>
  </si>
  <si>
    <t>08.002.0177</t>
  </si>
  <si>
    <t>PORTA DE ABRIR 2 FOLHAS, EM VIDRO TEMPERADO 6 MM, 160 X 215 CM, COM MOLA HIDRÁULICA, INCLUSIVE ACESSÓRIOS, FORNECIMENTO E INSTALAÇÃO</t>
  </si>
  <si>
    <t>2589,47</t>
  </si>
  <si>
    <t>8.4.2</t>
  </si>
  <si>
    <t>8.4.3</t>
  </si>
  <si>
    <t>8.4.4</t>
  </si>
  <si>
    <t>8.4.5</t>
  </si>
  <si>
    <t>08.002.0178</t>
  </si>
  <si>
    <t>JANELA BASCULANTE EM VIDRO TEMPERADO 6 MM COM FERRAGEM E SUPORTE, FORNECIMENTO E INSTALAÇÃO</t>
  </si>
  <si>
    <t>470,87</t>
  </si>
  <si>
    <t>8.4.6</t>
  </si>
  <si>
    <t>8.4.7</t>
  </si>
  <si>
    <t>08.002.0179</t>
  </si>
  <si>
    <t>VITRINE EM VIDRO FIXO TEMPERADO 6 MM COM MOLDURA EM CONCRETO</t>
  </si>
  <si>
    <t>1607,55</t>
  </si>
  <si>
    <t>8.5</t>
  </si>
  <si>
    <t>8.5.1</t>
  </si>
  <si>
    <t>8.5.1.1</t>
  </si>
  <si>
    <t>8.5.1.2</t>
  </si>
  <si>
    <t>8.5.1.3</t>
  </si>
  <si>
    <t>8.5.1.4</t>
  </si>
  <si>
    <t>8.5.1.5</t>
  </si>
  <si>
    <t>8.5.1.6</t>
  </si>
  <si>
    <t>104162</t>
  </si>
  <si>
    <t>PISO EM GRANILITE, MARMORITE OU GRANITINA EM AMBIENTES INTERNOS, COM ESPESSURA DE 8 MM, INCLUSO MISTURA EM BETONEIRA, COLOCAÇÃO DAS JUNTAS, APLICAÇÃO DO PISO, 4 POLIMENTOS COM POLITRIZ, ESTUCAMENTO, SELADOR E CERA. AF_06/2022</t>
  </si>
  <si>
    <t>125,5</t>
  </si>
  <si>
    <t>8.5.2</t>
  </si>
  <si>
    <t>8.5.2.1</t>
  </si>
  <si>
    <t>8.5.2.2</t>
  </si>
  <si>
    <t>8.5.2.3</t>
  </si>
  <si>
    <t>8.5.2.4</t>
  </si>
  <si>
    <t>8.5.2.5</t>
  </si>
  <si>
    <t>8.6</t>
  </si>
  <si>
    <t>8.6.1</t>
  </si>
  <si>
    <t>8.6.2</t>
  </si>
  <si>
    <t>8.6.3</t>
  </si>
  <si>
    <t>8.6.4</t>
  </si>
  <si>
    <t>8.6.5</t>
  </si>
  <si>
    <t>8.6.6</t>
  </si>
  <si>
    <t>8.7</t>
  </si>
  <si>
    <t>8.7.1</t>
  </si>
  <si>
    <t>8.7.2</t>
  </si>
  <si>
    <t>8.7.3</t>
  </si>
  <si>
    <t>8.7.4</t>
  </si>
  <si>
    <t>8.7.5</t>
  </si>
  <si>
    <t>8.7.6</t>
  </si>
  <si>
    <t>8.7.7</t>
  </si>
  <si>
    <t>91995</t>
  </si>
  <si>
    <t>TOMADA MÉDIA DE EMBUTIR (1 MÓDULO), 2P+T 20 A, SEM SUPORTE E SEM PLACA - FORNECIMENTO E INSTALAÇÃO. AF_03/2023</t>
  </si>
  <si>
    <t>30,61</t>
  </si>
  <si>
    <t>8.7.8</t>
  </si>
  <si>
    <t>8.7.9</t>
  </si>
  <si>
    <t>8.7.10</t>
  </si>
  <si>
    <t>12.008.0199</t>
  </si>
  <si>
    <t>DISPOSITIVO DPS CLASSE II, 1 POLO, TENSAO MAXIMA DE 175 V, CORRENTE MAXIMA DE *15* KA (TIPO AC)</t>
  </si>
  <si>
    <t>61,53</t>
  </si>
  <si>
    <t>8.7.11</t>
  </si>
  <si>
    <t>91855</t>
  </si>
  <si>
    <t>ELETRODUTO FLEXÍVEL CORRUGADO REFORÇADO, PVC, DN 25 MM (3/4"), PARA CIRCUITOS TERMINAIS, INSTALADO EM PAREDE - FORNECIMENTO E INSTALAÇÃO. AF_03/2023</t>
  </si>
  <si>
    <t>13,71</t>
  </si>
  <si>
    <t>8.7.12</t>
  </si>
  <si>
    <t>8.7.13</t>
  </si>
  <si>
    <t>101880</t>
  </si>
  <si>
    <t>QUADRO DE DISTRIBUIÇÃO DE ENERGIA EM CHAPA DE AÇO GALVANIZADO, DE EMBUTIR, COM BARRAMENTO TRIFÁSICO, PARA 30 DISJUNTORES DIN 150A - FORNECIMENTO E INSTALAÇÃO. AF_10/2020</t>
  </si>
  <si>
    <t>678,41</t>
  </si>
  <si>
    <t>8.8</t>
  </si>
  <si>
    <t>8.8.1</t>
  </si>
  <si>
    <t>8.8.1.1</t>
  </si>
  <si>
    <t>8.8.1.2</t>
  </si>
  <si>
    <t>89713</t>
  </si>
  <si>
    <t>TUBO PVC, SERIE NORMAL, ESGOTO PREDIAL, DN 75 MM, FORNECIDO E INSTALADO EM RAMAL DE DESCARGA OU RAMAL DE ESGOTO SANITÁRIO. AF_08/2022</t>
  </si>
  <si>
    <t>40,44</t>
  </si>
  <si>
    <t>8.8.1.3</t>
  </si>
  <si>
    <t>8.8.1.4</t>
  </si>
  <si>
    <t>8.8.1.5</t>
  </si>
  <si>
    <t>89451</t>
  </si>
  <si>
    <t>TUBO, PVC, SOLDÁVEL, DE 75MM, INSTALADO EM PRUMADA DE ÁGUA - FORNECIMENTO E INSTALAÇÃO. AF_06/2022</t>
  </si>
  <si>
    <t>56,53</t>
  </si>
  <si>
    <t>8.8.1.6</t>
  </si>
  <si>
    <t>94652</t>
  </si>
  <si>
    <t>TUBO, PVC, SOLDÁVEL, DE 60MM, INSTALADO EM RESERVAÇÃO PREDIAL DE ÁGUA - FORNECIMENTO E INSTALAÇÃO. AF_04/2024</t>
  </si>
  <si>
    <t>41,02</t>
  </si>
  <si>
    <t>8.8.1.7</t>
  </si>
  <si>
    <t>8.8.1.8</t>
  </si>
  <si>
    <t>8.8.2</t>
  </si>
  <si>
    <t>8.8.2.1</t>
  </si>
  <si>
    <t>94498</t>
  </si>
  <si>
    <t>REGISTRO DE GAVETA BRUTO, LATÃO, ROSCÁVEL, 2" - FORNECIMENTO E INSTALAÇÃO. AF_08/2021</t>
  </si>
  <si>
    <t>138,48</t>
  </si>
  <si>
    <t>8.8.2.2</t>
  </si>
  <si>
    <t>100856</t>
  </si>
  <si>
    <t>MANOPLA E CANOPLA CROMADA - FORNECIMENTO E INSTALAÇÃO. AF_01/2020</t>
  </si>
  <si>
    <t>49,62</t>
  </si>
  <si>
    <t>8.8.2.3</t>
  </si>
  <si>
    <t>89985</t>
  </si>
  <si>
    <t>REGISTRO DE PRESSÃO BRUTO, LATÃO, ROSCÁVEL, 3/4", COM ACABAMENTO E CANOPLA CROMADOS - FORNECIMENTO E INSTALAÇÃO. AF_08/2021</t>
  </si>
  <si>
    <t>84,94</t>
  </si>
  <si>
    <t>8.8.2.4</t>
  </si>
  <si>
    <t>8.8.3</t>
  </si>
  <si>
    <t>CAIXAS DE PASSAGEM, GORDURA E RALOS</t>
  </si>
  <si>
    <t>8.8.3.1</t>
  </si>
  <si>
    <t>8.8.3.2</t>
  </si>
  <si>
    <t>98110</t>
  </si>
  <si>
    <t>CAIXA DE GORDURA PEQUENA (CAPACIDADE: 19 L), CIRCULAR, EM PVC, DIÂMETRO INTERNO= 0,3 M. AF_12/2020</t>
  </si>
  <si>
    <t>476,27</t>
  </si>
  <si>
    <t>8.8.3.3</t>
  </si>
  <si>
    <t>8.8.4</t>
  </si>
  <si>
    <t>8.8.4.1</t>
  </si>
  <si>
    <t>89429</t>
  </si>
  <si>
    <t>ADAPTADOR CURTO COM BOLSA E ROSCA PARA REGISTRO, PVC, SOLDÁVEL, DN 25MM X 3/4, INSTALADO EM RAMAL DE DISTRIBUIÇÃO DE ÁGUA - FORNECIMENTO E INSTALAÇÃO. AF_06/2022</t>
  </si>
  <si>
    <t>7,23</t>
  </si>
  <si>
    <t>8.8.4.2</t>
  </si>
  <si>
    <t>8.8.4.3</t>
  </si>
  <si>
    <t>94664</t>
  </si>
  <si>
    <t>ADAPTADOR CURTO COM BOLSA E ROSCA PARA REGISTRO, PVC, SOLDÁVEL, DN 60 MM X 2", INSTALADO EM RESERVAÇÃO PREDIAL DE ÁGUA - FORNECIMENTO E INSTALAÇÃO. AF_04/2024</t>
  </si>
  <si>
    <t>23,58</t>
  </si>
  <si>
    <t>8.8.4.4</t>
  </si>
  <si>
    <t>11.003.0276</t>
  </si>
  <si>
    <t>BUCHA DE REDUÇÃO CURTA DE PVC RÍGIDO, SOLDÁVEL, MARRON, DN 75 X 60 MM</t>
  </si>
  <si>
    <t>42,55</t>
  </si>
  <si>
    <t>8.8.4.5</t>
  </si>
  <si>
    <t>103999</t>
  </si>
  <si>
    <t>BUCHA DE REDUÇÃO, LONGA, PVC, SOLDÁVEL, DN 50 X 25 MM, INSTALADO EM RAMAL DE DISTRIBUIÇÃO DE ÁGUA - FORNECIMENTO E INSTALAÇÃO. AF_06/2022</t>
  </si>
  <si>
    <t>14,88</t>
  </si>
  <si>
    <t>8.8.4.6</t>
  </si>
  <si>
    <t>103968</t>
  </si>
  <si>
    <t>BUCHA DE REDUÇÃO, LONGA, PVC, SOLDÁVEL, DN 60 X 25 MM, INSTALADO EM PRUMADA DE ÁGUA - FORNECIMENTO E INSTALAÇÃO. AF_06/2022</t>
  </si>
  <si>
    <t>19,92</t>
  </si>
  <si>
    <t>8.8.4.7</t>
  </si>
  <si>
    <t>89384</t>
  </si>
  <si>
    <t>CURVA DE TRANSPOSIÇÃO, PVC, SOLDÁVEL, DN 25MM, INSTALADO EM RAMAL OU SUB-RAMAL DE ÁGUA FORNECIMENTO E INSTALAÇÃO. AF_06/2022</t>
  </si>
  <si>
    <t>15,47</t>
  </si>
  <si>
    <t>8.8.4.8</t>
  </si>
  <si>
    <t>89506</t>
  </si>
  <si>
    <t>JOELHO 45 GRAUS, PVC, SOLDÁVEL, DN 60MM, INSTALADO EM PRUMADA DE ÁGUA - FORNECIMENTO E INSTALAÇÃO. AF_06/2022</t>
  </si>
  <si>
    <t>46,88</t>
  </si>
  <si>
    <t>8.8.4.9</t>
  </si>
  <si>
    <t>11.003.0160</t>
  </si>
  <si>
    <t>JOELHO DE REDUÇÃO 90º DE PVC RÍGIDO ROSCÁVEL [COM BUCHA DE LATAO] DIÂM = 3/4" X 1/2"</t>
  </si>
  <si>
    <t>55,01</t>
  </si>
  <si>
    <t>8.8.4.10</t>
  </si>
  <si>
    <t>8.8.4.11</t>
  </si>
  <si>
    <t>8.8.4.12</t>
  </si>
  <si>
    <t>94680</t>
  </si>
  <si>
    <t>JOELHO 90 GRAUS, PVC, SOLDÁVEL, DN 60 MM INSTALADO EM RESERVAÇÃO PREDIAL DE ÁGUA - FORNECIMENTO E INSTALAÇÃO. AF_04/2024</t>
  </si>
  <si>
    <t>51,14</t>
  </si>
  <si>
    <t>8.8.4.13</t>
  </si>
  <si>
    <t>8.8.4.14</t>
  </si>
  <si>
    <t>11.003.0082</t>
  </si>
  <si>
    <t>TÊ REDUÇÃO 90 PVC SOLDÁVEL 60x25MM - FORNECIMENTO E INSTALAÇÃO</t>
  </si>
  <si>
    <t>52,71</t>
  </si>
  <si>
    <t>8.8.4.15</t>
  </si>
  <si>
    <t>11.003.0277</t>
  </si>
  <si>
    <t>TE DE REDUÇÃO, PVC, SOLDÁVEL, DN 60MM X 50MM, INSTALADO EM PRUMADA DE ÁGUA - FORNECIMENTO E INSTALAÇÃO. AF_06/2022</t>
  </si>
  <si>
    <t>82,54</t>
  </si>
  <si>
    <t>8.8.4.16</t>
  </si>
  <si>
    <t>94698</t>
  </si>
  <si>
    <t>TÊ DE REDUÇÃO, PVC, SOLDÁVEL, DN 75 MM X 50 MM, INSTALADO EM RESERVAÇÃO PREDIAL DE ÁGUA - FORNECIMENTO E INSTALAÇÃO. AF_04/2024</t>
  </si>
  <si>
    <t>79,15</t>
  </si>
  <si>
    <t>8.8.4.17</t>
  </si>
  <si>
    <t>11.003.0278</t>
  </si>
  <si>
    <t>TÊ DE REDUÇÃO, PVC, SOLDÁVEL, DN 75 MM X 60 MM, INSTALADO EM RESERVAÇÃO DE ÁGUA DE EDIFICAÇÃO QUE POSSUA RESERVATÓRIO DE FIBRA/FIBROCIMENTO   FORNECIMENTO E INSTALAÇÃO. AF_06/2016</t>
  </si>
  <si>
    <t>127,57</t>
  </si>
  <si>
    <t>8.8.4.18</t>
  </si>
  <si>
    <t>90374</t>
  </si>
  <si>
    <t>TÊ COM BUCHA DE LATÃO NA BOLSA CENTRAL, PVC, SOLDÁVEL, DN 25MM X 3/4, INSTALADO EM RAMAL OU SUB-RAMAL DE ÁGUA - FORNECIMENTO E INSTALAÇÃO. AF_06/2022</t>
  </si>
  <si>
    <t>26,17</t>
  </si>
  <si>
    <t>8.8.4.19</t>
  </si>
  <si>
    <t>89395</t>
  </si>
  <si>
    <t>TE, PVC, SOLDÁVEL, DN 25MM, INSTALADO EM RAMAL OU SUB-RAMAL DE ÁGUA - FORNECIMENTO E INSTALAÇÃO. AF_06/2022</t>
  </si>
  <si>
    <t>15,35</t>
  </si>
  <si>
    <t>8.8.5</t>
  </si>
  <si>
    <t>CONEXÕES DE PVC RÍGIDO BRANCO SÉRIE NORMAL</t>
  </si>
  <si>
    <t>8.8.5.1</t>
  </si>
  <si>
    <t>00000296</t>
  </si>
  <si>
    <t>ANEL BORRACHA PARA TUBO ESGOTO PREDIAL, DN 50 MM (NBR 5688)</t>
  </si>
  <si>
    <t>1,94</t>
  </si>
  <si>
    <t>8.8.5.2</t>
  </si>
  <si>
    <t>00000297</t>
  </si>
  <si>
    <t>ANEL BORRACHA PARA TUBO ESGOTO PREDIAL, DN 75 MM (NBR 5688)</t>
  </si>
  <si>
    <t>8.8.5.3</t>
  </si>
  <si>
    <t>00000301</t>
  </si>
  <si>
    <t>ANEL BORRACHA PARA TUBO ESGOTO PREDIAL, DN 100 MM (NBR 5688)</t>
  </si>
  <si>
    <t>3,45</t>
  </si>
  <si>
    <t>8.8.5.4</t>
  </si>
  <si>
    <t>8.8.5.5</t>
  </si>
  <si>
    <t>89802</t>
  </si>
  <si>
    <t>JOELHO 45 GRAUS, PVC, SERIE NORMAL, ESGOTO PREDIAL, DN 50 MM, JUNTA ELÁSTICA, FORNECIDO E INSTALADO EM PRUMADA DE ESGOTO SANITÁRIO OU VENTILAÇÃO. AF_08/2022</t>
  </si>
  <si>
    <t>12,83</t>
  </si>
  <si>
    <t>8.8.5.6</t>
  </si>
  <si>
    <t>89746</t>
  </si>
  <si>
    <t>JOELHO 45 GRAUS, PVC, SERIE NORMAL, ESGOTO PREDIAL, DN 100 MM, JUNTA ELÁSTICA, FORNECIDO E INSTALADO EM RAMAL DE DESCARGA OU RAMAL DE ESGOTO SANITÁRIO. AF_08/2022</t>
  </si>
  <si>
    <t>34,35</t>
  </si>
  <si>
    <t>8.8.5.7</t>
  </si>
  <si>
    <t>8.8.5.8</t>
  </si>
  <si>
    <t>89801</t>
  </si>
  <si>
    <t>JOELHO 90 GRAUS, PVC, SERIE NORMAL, ESGOTO PREDIAL, DN 50 MM, JUNTA ELÁSTICA, FORNECIDO E INSTALADO EM PRUMADA DE ESGOTO SANITÁRIO OU VENTILAÇÃO. AF_08/2022</t>
  </si>
  <si>
    <t>11,9</t>
  </si>
  <si>
    <t>8.8.5.9</t>
  </si>
  <si>
    <t>89737</t>
  </si>
  <si>
    <t>JOELHO 90 GRAUS, PVC, SERIE NORMAL, ESGOTO PREDIAL, DN 75 MM, JUNTA ELÁSTICA, FORNECIDO E INSTALADO EM RAMAL DE DESCARGA OU RAMAL DE ESGOTO SANITÁRIO. AF_08/2022</t>
  </si>
  <si>
    <t>27,19</t>
  </si>
  <si>
    <t>8.8.5.10</t>
  </si>
  <si>
    <t>89809</t>
  </si>
  <si>
    <t>JOELHO 90 GRAUS, PVC, SERIE NORMAL, ESGOTO PREDIAL, DN 100 MM, JUNTA ELÁSTICA, FORNECIDO E INSTALADO EM PRUMADA DE ESGOTO SANITÁRIO OU VENTILAÇÃO. AF_08/2022</t>
  </si>
  <si>
    <t>34,67</t>
  </si>
  <si>
    <t>8.8.5.11</t>
  </si>
  <si>
    <t>8.8.5.12</t>
  </si>
  <si>
    <t>89817</t>
  </si>
  <si>
    <t>LUVA SIMPLES, PVC, SERIE NORMAL, ESGOTO PREDIAL, DN 75 MM, JUNTA ELÁSTICA, FORNECIDO E INSTALADO EM PRUMADA DE ESGOTO SANITÁRIO OU VENTILAÇÃO. AF_08/2022</t>
  </si>
  <si>
    <t>17,67</t>
  </si>
  <si>
    <t>8.8.5.13</t>
  </si>
  <si>
    <t>89856</t>
  </si>
  <si>
    <t>LUVA SIMPLES, PVC, SERIE NORMAL, ESGOTO PREDIAL, DN 100 MM, JUNTA ELÁSTICA, FORNECIDO E INSTALADO EM SUBCOLETOR AÉREO DE ESGOTO SANITÁRIO. AF_08/2022</t>
  </si>
  <si>
    <t>25,35</t>
  </si>
  <si>
    <t>8.8.5.14</t>
  </si>
  <si>
    <t>11.005.0164</t>
  </si>
  <si>
    <t>JUNÇÃO 45º SIMPLES, PVC, SERIE NORMAL, ESGOTO PREDIAL, DN 40 X 40 MM</t>
  </si>
  <si>
    <t>29,42</t>
  </si>
  <si>
    <t>8.8.5.15</t>
  </si>
  <si>
    <t>89827</t>
  </si>
  <si>
    <t>JUNÇÃO SIMPLES, PVC, SERIE NORMAL, ESGOTO PREDIAL, DN 50 X 50 MM, JUNTA ELÁSTICA, FORNECIDO E INSTALADO EM PRUMADA DE ESGOTO SANITÁRIO OU VENTILAÇÃO. AF_08/2022</t>
  </si>
  <si>
    <t>8.8.5.16</t>
  </si>
  <si>
    <t>89797</t>
  </si>
  <si>
    <t>JUNÇÃO SIMPLES, PVC, SERIE NORMAL, ESGOTO PREDIAL, DN 100 X 100 MM, JUNTA ELÁSTICA, FORNECIDO E INSTALADO EM RAMAL DE DESCARGA OU RAMAL DE ESGOTO SANITÁRIO. AF_08/2022</t>
  </si>
  <si>
    <t>62,78</t>
  </si>
  <si>
    <t>8.8.5.17</t>
  </si>
  <si>
    <t>89549</t>
  </si>
  <si>
    <t>REDUÇÃO EXCÊNTRICA, PVC, SERIE R, ÁGUA PLUVIAL, DN 75 X 50 MM, JUNTA ELÁSTICA, FORNECIDO E INSTALADO EM RAMAL DE ENCAMINHAMENTO. AF_06/2022</t>
  </si>
  <si>
    <t>23,22</t>
  </si>
  <si>
    <t>8.8.5.18</t>
  </si>
  <si>
    <t>104173</t>
  </si>
  <si>
    <t>REDUÇÃO EXCÊNTRICA, PVC, SERIE R, ÁGUA PLUVIAL, DN 150 X 100 MM, JUNTA ELÁSTICA, FORNECIDO E INSTALADO EM RAMAL DE ENCAMINHAMENTO. AF_06/2022</t>
  </si>
  <si>
    <t>103,63</t>
  </si>
  <si>
    <t>8.8.5.19</t>
  </si>
  <si>
    <t>8.8.5.20</t>
  </si>
  <si>
    <t>104351</t>
  </si>
  <si>
    <t>TERMINAL DE VENTILAÇÃO, PVC, SÉRIE NORMAL, ESGOTO PREDIAL, DN 75 MM, JUNTA SOLDÁVEL, FORNECIDO E INSTALADO EM PRUMADA DE ESGOTO SANITÁRIO OU VENTILAÇÃO. AF_08/2022</t>
  </si>
  <si>
    <t>29,04</t>
  </si>
  <si>
    <t>8.8.5.21</t>
  </si>
  <si>
    <t>11.005.0180</t>
  </si>
  <si>
    <t>TE REDUCAO PVC ESGOTO COM ANEL DE BORRACHA 100x75mm</t>
  </si>
  <si>
    <t>86,92</t>
  </si>
  <si>
    <t>8.8.5.22</t>
  </si>
  <si>
    <t>89782</t>
  </si>
  <si>
    <t>TE, PVC, SERIE NORMAL, ESGOTO PREDIAL, DN 40 X 40 MM, JUNTA SOLDÁVEL, FORNECIDO E INSTALADO EM RAMAL DE DESCARGA OU RAMAL DE ESGOTO SANITÁRIO. AF_08/2022</t>
  </si>
  <si>
    <t>18,04</t>
  </si>
  <si>
    <t>8.8.5.23</t>
  </si>
  <si>
    <t>89825</t>
  </si>
  <si>
    <t>TE, PVC, SERIE NORMAL, ESGOTO PREDIAL, DN 50 X 50 MM, JUNTA ELÁSTICA, FORNECIDO E INSTALADO EM PRUMADA DE ESGOTO SANITÁRIO OU VENTILAÇÃO. AF_08/2022</t>
  </si>
  <si>
    <t>21,27</t>
  </si>
  <si>
    <t>8.8.6</t>
  </si>
  <si>
    <t>8.8.6.1</t>
  </si>
  <si>
    <t>11.003.0190</t>
  </si>
  <si>
    <t>ADAPTADOR DE SAIDA PARA VASO SANITARIO 100MM</t>
  </si>
  <si>
    <t>112,81</t>
  </si>
  <si>
    <t>8.8.6.2</t>
  </si>
  <si>
    <t>11.005.0196</t>
  </si>
  <si>
    <t>TUBO PROLONGADOR DN300, PARA CAIXA SIFONADA</t>
  </si>
  <si>
    <t>167,11</t>
  </si>
  <si>
    <t>8.8.6.3</t>
  </si>
  <si>
    <t>8.8.6.4</t>
  </si>
  <si>
    <t>11.002.0132</t>
  </si>
  <si>
    <t>TUBO DE LIGAÇÃO PARA VASO SANITÁRIO COM ANEL EXPANSOR, ACABAMENTO CROMADO</t>
  </si>
  <si>
    <t>115,83</t>
  </si>
  <si>
    <t>8.8.6.5</t>
  </si>
  <si>
    <t>11.003.0225</t>
  </si>
  <si>
    <t>TUBO PARA VALVULA DE DESCARGA PONTA AZUL</t>
  </si>
  <si>
    <t>44,96</t>
  </si>
  <si>
    <t>8.8.6.6</t>
  </si>
  <si>
    <t>11.002.0192</t>
  </si>
  <si>
    <t>VÁLVULA DE DESCARGA PARA MICTÓRIO - ANTIVANDALISMO</t>
  </si>
  <si>
    <t>Un</t>
  </si>
  <si>
    <t>1277,82</t>
  </si>
  <si>
    <t>8.8.6.7</t>
  </si>
  <si>
    <t>11.002.0270</t>
  </si>
  <si>
    <t>VALVULA DE DESCARGA 1 1/2" (BASE), DOCOL OU SIMILAR COM ACABAMENTO COM ALAVANCA PARA VALVULA DE DESCARGA BENEFIT 00184906 PARA PCD DOCOL - FORNECIMENTO E INSTALAÇÃO. AF_08/2021</t>
  </si>
  <si>
    <t>1011,31</t>
  </si>
  <si>
    <t>8.9</t>
  </si>
  <si>
    <t>8.9.1</t>
  </si>
  <si>
    <t>8.9.2</t>
  </si>
  <si>
    <t>8.9.3</t>
  </si>
  <si>
    <t>100858</t>
  </si>
  <si>
    <t>MICTÓRIO SIFONADO LOUÇA BRANCA - PADRÃO MÉDIO - FORNECIMENTO E INSTALAÇÃO. AF_01/2020</t>
  </si>
  <si>
    <t>777,49</t>
  </si>
  <si>
    <t>8.9.4</t>
  </si>
  <si>
    <t>8.9.5</t>
  </si>
  <si>
    <t>8.9.6</t>
  </si>
  <si>
    <t>100861</t>
  </si>
  <si>
    <t>SUPORTE MÃO FRANCESA EM AÇO, ABAS IGUAIS 30 CM, CAPACIDADE MINIMA 60 KG, BRANCO - FORNECIMENTO E INSTALAÇÃO. AF_01/2020</t>
  </si>
  <si>
    <t>42,86</t>
  </si>
  <si>
    <t>8.9.7</t>
  </si>
  <si>
    <t>8.9.8</t>
  </si>
  <si>
    <t>8.9.9</t>
  </si>
  <si>
    <t>8.9.10</t>
  </si>
  <si>
    <t>86913</t>
  </si>
  <si>
    <t>TORNEIRA CROMADA 1/2" OU 3/4" PARA TANQUE, PADRÃO POPULAR - FORNECIMENTO E INSTALAÇÃO. AF_01/2020</t>
  </si>
  <si>
    <t>71,65</t>
  </si>
  <si>
    <t>8.9.11</t>
  </si>
  <si>
    <t>8.9.12</t>
  </si>
  <si>
    <t>8.9.13</t>
  </si>
  <si>
    <t>8.9.14</t>
  </si>
  <si>
    <t>86936</t>
  </si>
  <si>
    <t>CUBA DE EMBUTIR DE AÇO INOXIDÁVEL MÉDIA, INCLUSO VÁLVULA TIPO AMERICANA E SIFÃO TIPO GARRAFA EM METAL CROMADO - FORNECIMENTO E INSTALAÇÃO. AF_01/2020</t>
  </si>
  <si>
    <t>831,77</t>
  </si>
  <si>
    <t>8.9.15</t>
  </si>
  <si>
    <t>86909</t>
  </si>
  <si>
    <t>TORNEIRA CROMADA TUBO MÓVEL, DE MESA, 1/2" OU 3/4", PARA PIA DE COZINHA, PADRÃO ALTO - FORNECIMENTO E INSTALAÇÃO. AF_01/2020</t>
  </si>
  <si>
    <t>170,47</t>
  </si>
  <si>
    <t>8.9.16</t>
  </si>
  <si>
    <t>8.10</t>
  </si>
  <si>
    <t>8.10.1</t>
  </si>
  <si>
    <t>8.10.2</t>
  </si>
  <si>
    <t>8.10.3</t>
  </si>
  <si>
    <t>8.10.4</t>
  </si>
  <si>
    <t>11.001.0016</t>
  </si>
  <si>
    <t>PRATELEIRAS EM GRANITO CINZA TIPO ANDORINHA/ QUARTZ/ CASTELO/ CORUMBA OU OUTROS EQUIVALENTES DA REGIAO</t>
  </si>
  <si>
    <t>1007,33</t>
  </si>
  <si>
    <t>8.10.5</t>
  </si>
  <si>
    <t>102255</t>
  </si>
  <si>
    <t>TAPA VISTA DE MICTÓRIO EM GRANITO CINZA POLIDO, ESP = 3CM, ASSENTADO COM ARGAMASSA COLANTE AC III-E . AF_01/2021</t>
  </si>
  <si>
    <t>1141,26</t>
  </si>
  <si>
    <t>8.10.6</t>
  </si>
  <si>
    <t>8.10.7</t>
  </si>
  <si>
    <t>101965</t>
  </si>
  <si>
    <t>PEITORIL LINEAR EM GRANITO OU MÁRMORE, L = 15CM, ASSENTADO COM ARGAMASSA 1:6 COM ADITIVO. AF_11/2020</t>
  </si>
  <si>
    <t>218,96</t>
  </si>
  <si>
    <t>8.10.8</t>
  </si>
  <si>
    <t>17.002.0022</t>
  </si>
  <si>
    <t>BALCÃO LANCHONETE EM GRANITO CINZA ANDORINHA COM ALVENARIA EM TIJOLO COMUM</t>
  </si>
  <si>
    <t>5697,07</t>
  </si>
  <si>
    <t>8.11</t>
  </si>
  <si>
    <t>DECK EM MADEIRA</t>
  </si>
  <si>
    <t>8.11.1</t>
  </si>
  <si>
    <t>FUNDAÇÕES E ESTRUTURA DE CONCRETO</t>
  </si>
  <si>
    <t>8.11.1.1</t>
  </si>
  <si>
    <t>FUNDAÇÕES</t>
  </si>
  <si>
    <t>8.11.1.1.1</t>
  </si>
  <si>
    <t>8.11.1.1.2</t>
  </si>
  <si>
    <t>8.11.1.1.3</t>
  </si>
  <si>
    <t>8.11.1.1.4</t>
  </si>
  <si>
    <t>8.11.1.2</t>
  </si>
  <si>
    <t>8.11.1.2.1</t>
  </si>
  <si>
    <t>8.11.1.2.2</t>
  </si>
  <si>
    <t>8.11.1.2.3</t>
  </si>
  <si>
    <t>8.11.1.2.4</t>
  </si>
  <si>
    <t>8.11.1.2.5</t>
  </si>
  <si>
    <t>8.11.1.2.6</t>
  </si>
  <si>
    <t>8.11.1.2.7</t>
  </si>
  <si>
    <t>8.11.1.2.8</t>
  </si>
  <si>
    <t>8.11.2</t>
  </si>
  <si>
    <t>8.11.2.1</t>
  </si>
  <si>
    <t>25.004.0003</t>
  </si>
  <si>
    <t>DECK EXTERNO COM BARROTEAMENTO EM MADEIRA DE LEI</t>
  </si>
  <si>
    <t>936,98</t>
  </si>
  <si>
    <t>8.11.2.2</t>
  </si>
  <si>
    <t>25.004.0002</t>
  </si>
  <si>
    <t>GUARDA-CORPO EM MADEIRA DE LEI APARELHADA, ACABAMENTO EM OSMOCOLOR FECHADO COM TELA METÁLICA EM QUADRO DE METALON</t>
  </si>
  <si>
    <t>1693,77</t>
  </si>
  <si>
    <t>8.11.2.3</t>
  </si>
  <si>
    <t>102223</t>
  </si>
  <si>
    <t>PINTURA VERNIZ (INCOLOR) ALQUÍDICO EM MADEIRA, USO INTERNO E EXTERNO, 3 DEMÃOS. AF_01/2021</t>
  </si>
  <si>
    <t>37,75</t>
  </si>
  <si>
    <t>9.1</t>
  </si>
  <si>
    <t>REFORMA DO PRÉDIO DO BLOCO 02</t>
  </si>
  <si>
    <t>9.1.1</t>
  </si>
  <si>
    <t>DEMOLIÇÃO</t>
  </si>
  <si>
    <t>9.1.1.1</t>
  </si>
  <si>
    <t>9.1.1.2</t>
  </si>
  <si>
    <t>9.1.1.3</t>
  </si>
  <si>
    <t>9.1.2</t>
  </si>
  <si>
    <t>ALVENARIA E REVESTIMENTO DE PAREDES</t>
  </si>
  <si>
    <t>9.1.2.1</t>
  </si>
  <si>
    <t>9.1.2.2</t>
  </si>
  <si>
    <t>9.1.2.3</t>
  </si>
  <si>
    <t>87531</t>
  </si>
  <si>
    <t>EMBOÇO, EM ARGAMASSA TRAÇO 1:2:8, PREPARO MECÂNICO, APLICADO MANUALMENTE EM PAREDES INTERNAS DE AMBIENTES COM ÁREA ENTRE 5M² E 10M², E = 17,5MM, COM TALISCAS. AF_03/2024</t>
  </si>
  <si>
    <t>41,69</t>
  </si>
  <si>
    <t>9.1.2.4</t>
  </si>
  <si>
    <t>87792</t>
  </si>
  <si>
    <t>EMBOÇO OU MASSA ÚNICA EM ARGAMASSA TRAÇO 1:2:8, PREPARO MECÂNICO COM BETONEIRA 400 L, APLICADA MANUALMENTE EM PANOS CEGOS DE FACHADA (SEM PRESENÇA DE VÃOS), ESPESSURA DE 25 MM. AF_08/2022</t>
  </si>
  <si>
    <t>48,03</t>
  </si>
  <si>
    <t>9.1.2.5</t>
  </si>
  <si>
    <t>06.001.0106</t>
  </si>
  <si>
    <t>REVESTIMENTO CERÂMICO PARA PAREDE INTERNA COM PLACAS TIPO ESMALTADA EXTRA, APLICADAS A MEIA ALTURA DAS PAREDES</t>
  </si>
  <si>
    <t>85,65</t>
  </si>
  <si>
    <t>9.1.2.6</t>
  </si>
  <si>
    <t>06.001.0108</t>
  </si>
  <si>
    <t>REVESTIMENTO CERÂMICO PARA PAREDE INTERNA COM PLACAS TIPO ESMALTADA EXTRA, APLICADAS NA ALTURA INTEIRA DAS PAREDES</t>
  </si>
  <si>
    <t>80,46</t>
  </si>
  <si>
    <t>9.1.3</t>
  </si>
  <si>
    <t>9.1.3.1</t>
  </si>
  <si>
    <t>22.002.0004</t>
  </si>
  <si>
    <t>ATERRO INTERNO (EDIFICACOES) COMPACTADO MANUALMENTE, COM AQUISIÇÃO DE TERRA</t>
  </si>
  <si>
    <t>156,71</t>
  </si>
  <si>
    <t>9.1.3.2</t>
  </si>
  <si>
    <t>10.001.0021</t>
  </si>
  <si>
    <t>CONTRAPISO/LASTRO DE CONCRETO NAO-ESTRUTURAL, E=5CM, PREPARO COM BETONEIRA</t>
  </si>
  <si>
    <t>52,81</t>
  </si>
  <si>
    <t>9.1.3.3</t>
  </si>
  <si>
    <t>10.001.0022</t>
  </si>
  <si>
    <t>REGULARIZACAO DE PISO/BASE EM ARGAMASSA TRACO 1:3 (CIMENTO E AREIA). ESPESSURA 2.0 CM. PREPARO COM BETONEIRA</t>
  </si>
  <si>
    <t>25,48</t>
  </si>
  <si>
    <t>9.1.3.4</t>
  </si>
  <si>
    <t>9.1.3.5</t>
  </si>
  <si>
    <t>9.1.3.6</t>
  </si>
  <si>
    <t>9.1.4</t>
  </si>
  <si>
    <t>9.1.4.1</t>
  </si>
  <si>
    <t>9.1.4.2</t>
  </si>
  <si>
    <t>9.1.5</t>
  </si>
  <si>
    <t>PORTAS E ESQUADRIAS</t>
  </si>
  <si>
    <t>9.1.5.1</t>
  </si>
  <si>
    <t>9.1.5.2</t>
  </si>
  <si>
    <t>91341</t>
  </si>
  <si>
    <t>PORTA EM ALUMÍNIO DE ABRIR TIPO VENEZIANA COM GUARNIÇÃO, FIXAÇÃO COM PARAFUSOS - FORNECIMENTO E INSTALAÇÃO. AF_12/2019</t>
  </si>
  <si>
    <t>920,83</t>
  </si>
  <si>
    <t>9.1.5.3</t>
  </si>
  <si>
    <t>90822</t>
  </si>
  <si>
    <t>PORTA DE MADEIRA PARA PINTURA, SEMI-OCA (LEVE OU MÉDIA), 80X210CM, ESPESSURA DE 3,5CM, INCLUSO DOBRADIÇAS - FORNECIMENTO E INSTALAÇÃO. AF_12/2019</t>
  </si>
  <si>
    <t>521,95</t>
  </si>
  <si>
    <t>9.1.5.4</t>
  </si>
  <si>
    <t>100702</t>
  </si>
  <si>
    <t>PORTA DE CORRER DE ALUMÍNIO, COM DUAS FOLHAS PARA VIDRO, INCLUSO VIDRO LISO INCOLOR, FECHADURA E PUXADOR, SEM ALIZAR. AF_12/2019</t>
  </si>
  <si>
    <t>618,14</t>
  </si>
  <si>
    <t>9.1.5.5</t>
  </si>
  <si>
    <t>94570</t>
  </si>
  <si>
    <t>JANELA DE ALUMÍNIO DE CORRER COM 2 FOLHAS PARA VIDROS (VIDROS INCLUSOS), BATENTE/ REQUADRO 6 A 14 CM, ACABAMENTO COM ACETATO OU BRILHANTE, FIXAÇÃO COM PARAFUSO, SEM GUARNIÇÃO/ ALIZAR, DIMENSÕES 100X120 CM, VEDAÇÃO COM SILICONE, EXCLUSIVE CONTRAMARCO - FORNECIMENTO E INSTALAÇÃO. AF_11/2024</t>
  </si>
  <si>
    <t>580,82</t>
  </si>
  <si>
    <t>9.1.5.6</t>
  </si>
  <si>
    <t>9.1.6</t>
  </si>
  <si>
    <t>INSTALAÇÕES HIDROSANITÁRIAS</t>
  </si>
  <si>
    <t>9.1.6.1</t>
  </si>
  <si>
    <t>9.1.6.1.1</t>
  </si>
  <si>
    <t>11.005.0226</t>
  </si>
  <si>
    <t>ANTIESPUMA PARA CAIXA SIFONADA 100MM - FORNECIMENTO E INSTALAÇÃO</t>
  </si>
  <si>
    <t>29,64</t>
  </si>
  <si>
    <t>9.1.6.1.2</t>
  </si>
  <si>
    <t>11.006.0077</t>
  </si>
  <si>
    <t>CAIXA EM ALVENARIA DE TIJOLO MACIÇO, REBOCADA INTERNAMENTE, BASE EM CONCRETO, TAMPA DE CONCRETO, DIMENSÕES INTERNAS DE 60X60 CM - FORNECIMENTO E INSTALAÇÃO</t>
  </si>
  <si>
    <t>652,27</t>
  </si>
  <si>
    <t>9.1.6.1.3</t>
  </si>
  <si>
    <t>9.1.6.1.4</t>
  </si>
  <si>
    <t>9.1.6.1.5</t>
  </si>
  <si>
    <t>9.1.6.2</t>
  </si>
  <si>
    <t>9.1.6.2.1</t>
  </si>
  <si>
    <t>9.1.6.2.2</t>
  </si>
  <si>
    <t>9.1.6.2.3</t>
  </si>
  <si>
    <t>103948</t>
  </si>
  <si>
    <t>BUCHA DE REDUÇÃO, CURTA, PVC, SOLDÁVEL, DN 32 X 25 MM, INSTALADO EM RAMAL OU SUB-RAMAL DE ÁGUA - FORNECIMENTO E INSTALAÇÃO. AF_06/2022</t>
  </si>
  <si>
    <t>9,33</t>
  </si>
  <si>
    <t>9.1.6.2.4</t>
  </si>
  <si>
    <t>9.1.6.2.5</t>
  </si>
  <si>
    <t>104003</t>
  </si>
  <si>
    <t>BUCHA DE REDUÇÃO, LONGA, PVC, SOLDÁVEL, DN 50 X 32 MM, INSTALADO EM RAMAL DE DISTRIBUIÇÃO DE ÁGUA - FORNECIMENTO E INSTALAÇÃO. AF_06/2022</t>
  </si>
  <si>
    <t>17,45</t>
  </si>
  <si>
    <t>9.1.6.2.6</t>
  </si>
  <si>
    <t>103972</t>
  </si>
  <si>
    <t>BUCHA DE REDUÇÃO, LONGA, PVC, SOLDÁVEL, DN 75 X 50 MM, INSTALADO EM PRUMADA DE ÁGUA - FORNECIMENTO E INSTALAÇÃO. AF_06/2022</t>
  </si>
  <si>
    <t>34,75</t>
  </si>
  <si>
    <t>9.1.6.2.7</t>
  </si>
  <si>
    <t>89519</t>
  </si>
  <si>
    <t>CURVA 45 GRAUS, PVC, SOLDÁVEL, DN 75MM, INSTALADO EM PRUMADA DE ÁGUA - FORNECIMENTO E INSTALAÇÃO. AF_06/2022</t>
  </si>
  <si>
    <t>55,96</t>
  </si>
  <si>
    <t>9.1.6.2.8</t>
  </si>
  <si>
    <t>89364</t>
  </si>
  <si>
    <t>CURVA 90 GRAUS, PVC, SOLDÁVEL, DN 25MM, INSTALADO EM RAMAL OU SUB-RAMAL DE ÁGUA - FORNECIMENTO E INSTALAÇÃO. AF_06/2022</t>
  </si>
  <si>
    <t>13,84</t>
  </si>
  <si>
    <t>9.1.6.2.9</t>
  </si>
  <si>
    <t>89517</t>
  </si>
  <si>
    <t>CURVA 90 GRAUS, PVC, SOLDÁVEL, DN 75MM, INSTALADO EM PRUMADA DE ÁGUA - FORNECIMENTO E INSTALAÇÃO. AF_06/2022</t>
  </si>
  <si>
    <t>82</t>
  </si>
  <si>
    <t>9.1.6.2.10</t>
  </si>
  <si>
    <t>103985</t>
  </si>
  <si>
    <t>JOELHO 45 GRAUS, PVC, SOLDÁVEL, DN 50MM, INSTALADO EM RAMAL DE DISTRIBUIÇÃO DE ÁGUA - FORNECIMENTO E INSTALAÇÃO. AF_06/2022</t>
  </si>
  <si>
    <t>26,14</t>
  </si>
  <si>
    <t>9.1.6.2.11</t>
  </si>
  <si>
    <t>9.1.6.2.12</t>
  </si>
  <si>
    <t>9.1.6.2.13</t>
  </si>
  <si>
    <t>9.1.6.2.14</t>
  </si>
  <si>
    <t>9.1.6.2.15</t>
  </si>
  <si>
    <t>103998</t>
  </si>
  <si>
    <t>LUVA DE REDUÇÃO, PVC, SOLDÁVEL, DN 50MM X 25MM, INSTALADO EM RAMAL DE DISTRIBUIÇÃO DE ÁGUA FORNECIMENTO E INSTALAÇÃO. AF_06/2022</t>
  </si>
  <si>
    <t>17,29</t>
  </si>
  <si>
    <t>9.1.6.2.16</t>
  </si>
  <si>
    <t>11.005.0008</t>
  </si>
  <si>
    <t>LUVA COM BUCHA DE LATÃO, PVC, SOLDÁVEL, DN 25MM X 1/2, INSTALADO EM RAMAL OU SUB-RAMAL DE ÁGUA - FORNECIMENTO E INSTALAÇÃO.</t>
  </si>
  <si>
    <t>14,6</t>
  </si>
  <si>
    <t>9.1.6.2.17</t>
  </si>
  <si>
    <t>9.1.6.2.18</t>
  </si>
  <si>
    <t>89611</t>
  </si>
  <si>
    <t>LUVA, PVC, SOLDÁVEL, DN 75MM, INSTALADO EM PRUMADA DE ÁGUA - FORNECIMENTO E INSTALAÇÃO. AF_06/2022</t>
  </si>
  <si>
    <t>38,56</t>
  </si>
  <si>
    <t>9.1.6.2.19</t>
  </si>
  <si>
    <t>89400</t>
  </si>
  <si>
    <t>TÊ DE REDUÇÃO, PVC, SOLDÁVEL, DN 32MM X 25MM, INSTALADO EM RAMAL OU SUB-RAMAL DE ÁGUA - FORNECIMENTO E INSTALAÇÃO. AF_06/2022</t>
  </si>
  <si>
    <t>23,57</t>
  </si>
  <si>
    <t>9.1.6.2.20</t>
  </si>
  <si>
    <t>9.1.6.2.21</t>
  </si>
  <si>
    <t>89630</t>
  </si>
  <si>
    <t>TE DE REDUÇÃO, PVC, SOLDÁVEL, DN 75MM X 50MM, INSTALADO EM PRUMADA DE ÁGUA - FORNECIMENTO E INSTALAÇÃO. AF_06/2022</t>
  </si>
  <si>
    <t>72,45</t>
  </si>
  <si>
    <t>9.1.6.2.22</t>
  </si>
  <si>
    <t>89396</t>
  </si>
  <si>
    <t>TÊ COM BUCHA DE LATÃO NA BOLSA CENTRAL, PVC, SOLDÁVEL, DN 25MM X 1/2, INSTALADO EM RAMAL OU SUB-RAMAL DE ÁGUA - FORNECIMENTO E INSTALAÇÃO. AF_06/2022</t>
  </si>
  <si>
    <t>24,15</t>
  </si>
  <si>
    <t>9.1.6.2.23</t>
  </si>
  <si>
    <t>9.1.6.2.24</t>
  </si>
  <si>
    <t>104004</t>
  </si>
  <si>
    <t>TE, PVC, SOLDÁVEL, DN 50MM, INSTALADO EM RAMAL DE DISTRIBUIÇÃO DE ÁGUA - FORNECIMENTO E INSTALAÇÃO. AF_06/2022</t>
  </si>
  <si>
    <t>35,14</t>
  </si>
  <si>
    <t>9.1.6.3</t>
  </si>
  <si>
    <t>9.1.6.3.1</t>
  </si>
  <si>
    <t>11.005.0201</t>
  </si>
  <si>
    <t>ANEL BORRACHA TUBO PVC DN 40mm</t>
  </si>
  <si>
    <t>5,27</t>
  </si>
  <si>
    <t>9.1.6.3.2</t>
  </si>
  <si>
    <t>11.005.0165</t>
  </si>
  <si>
    <t>ANEL BORRACHA TUBO PVC DN 50mm</t>
  </si>
  <si>
    <t>9.1.6.3.3</t>
  </si>
  <si>
    <t>11.005.0051</t>
  </si>
  <si>
    <t>ANEL BORRACHA TUBO PVC DN 75mm</t>
  </si>
  <si>
    <t>13,14</t>
  </si>
  <si>
    <t>9.1.6.3.4</t>
  </si>
  <si>
    <t>11.005.0166</t>
  </si>
  <si>
    <t>ANEL BORRACHA TUBO PVC DN 100mm</t>
  </si>
  <si>
    <t>8,17</t>
  </si>
  <si>
    <t>9.1.6.3.5</t>
  </si>
  <si>
    <t>89733</t>
  </si>
  <si>
    <t>CURVA CURTA 90 GRAUS, PVC, SERIE NORMAL, ESGOTO PREDIAL, DN 50 MM, JUNTA ELÁSTICA, FORNECIDO E INSTALADO EM RAMAL DE DESCARGA OU RAMAL DE ESGOTO SANITÁRIO. AF_08/2022</t>
  </si>
  <si>
    <t>28,47</t>
  </si>
  <si>
    <t>9.1.6.3.6</t>
  </si>
  <si>
    <t>89748</t>
  </si>
  <si>
    <t>CURVA CURTA 90 GRAUS, PVC, SERIE NORMAL, ESGOTO PREDIAL, DN 100 MM, JUNTA ELÁSTICA, FORNECIDO E INSTALADO EM RAMAL DE DESCARGA OU RAMAL DE ESGOTO SANITÁRIO. AF_08/2022</t>
  </si>
  <si>
    <t>52,31</t>
  </si>
  <si>
    <t>9.1.6.3.7</t>
  </si>
  <si>
    <t>89730</t>
  </si>
  <si>
    <t>CURVA LONGA 90 GRAUS, PVC, SERIE NORMAL, ESGOTO PREDIAL, DN 40 MM, JUNTA SOLDÁVEL, FORNECIDO E INSTALADO EM RAMAL DE DESCARGA OU RAMAL DE ESGOTO SANITÁRIO. AF_08/2022</t>
  </si>
  <si>
    <t>18,49</t>
  </si>
  <si>
    <t>9.1.6.3.8</t>
  </si>
  <si>
    <t>9.1.6.3.9</t>
  </si>
  <si>
    <t>104063</t>
  </si>
  <si>
    <t>CURVA LONGA, 45 GRAUS, PVC OCRE, JUNTA ELÁSTICA, DN 100 MM, PARA COLETOR PREDIAL DE ESGOTO. AF_06/2022</t>
  </si>
  <si>
    <t>84,01</t>
  </si>
  <si>
    <t>9.1.6.3.10</t>
  </si>
  <si>
    <t>9.1.6.3.11</t>
  </si>
  <si>
    <t>9.1.6.3.12</t>
  </si>
  <si>
    <t>9.1.6.3.13</t>
  </si>
  <si>
    <t>9.1.6.3.14</t>
  </si>
  <si>
    <t>9.1.6.3.15</t>
  </si>
  <si>
    <t>9.1.6.3.16</t>
  </si>
  <si>
    <t>9.1.6.3.17</t>
  </si>
  <si>
    <t>11.005.0098</t>
  </si>
  <si>
    <t>JUNÇÃO SIMPLES, PVC, SERIE NORMAL, ESGOTO PREDIAL, DN 75 X 50 MM, JUNTA ELÁSTICA, FORNECIDO E INSTALADO EM RAMAL DE DESCARGA OU RAMAL DE ESGOTO SANITÁRIO.</t>
  </si>
  <si>
    <t>36,06</t>
  </si>
  <si>
    <t>9.1.6.3.18</t>
  </si>
  <si>
    <t>89783</t>
  </si>
  <si>
    <t>JUNÇÃO SIMPLES, PVC, SERIE NORMAL, ESGOTO PREDIAL, DN 40 MM, JUNTA SOLDÁVEL, FORNECIDO E INSTALADO EM RAMAL DE DESCARGA OU RAMAL DE ESGOTO SANITÁRIO. AF_08/2022</t>
  </si>
  <si>
    <t>18,18</t>
  </si>
  <si>
    <t>9.1.6.3.19</t>
  </si>
  <si>
    <t>89785</t>
  </si>
  <si>
    <t>JUNÇÃO SIMPLES, PVC, SERIE NORMAL, ESGOTO PREDIAL, DN 50 X 50 MM, JUNTA ELÁSTICA, FORNECIDO E INSTALADO EM RAMAL DE DESCARGA OU RAMAL DE ESGOTO SANITÁRIO. AF_08/2022</t>
  </si>
  <si>
    <t>32,04</t>
  </si>
  <si>
    <t>9.1.6.3.20</t>
  </si>
  <si>
    <t>9.1.6.3.21</t>
  </si>
  <si>
    <t>9.1.6.3.22</t>
  </si>
  <si>
    <t>89774</t>
  </si>
  <si>
    <t>LUVA SIMPLES, PVC, SERIE NORMAL, ESGOTO PREDIAL, DN 75 MM, JUNTA ELÁSTICA, FORNECIDO E INSTALADO EM RAMAL DE DESCARGA OU RAMAL DE ESGOTO SANITÁRIO. AF_08/2022</t>
  </si>
  <si>
    <t>19,22</t>
  </si>
  <si>
    <t>9.1.6.3.23</t>
  </si>
  <si>
    <t>9.1.6.3.24</t>
  </si>
  <si>
    <t>11.005.0099</t>
  </si>
  <si>
    <t>REDUÇÃO EXCÊNTRICA PVC PARA ESGOTO PREDIAL DN 75 X 50MM - FORNECIMENTO E INSTALAÇÃO</t>
  </si>
  <si>
    <t>35,36</t>
  </si>
  <si>
    <t>9.1.6.3.25</t>
  </si>
  <si>
    <t>9.1.6.3.26</t>
  </si>
  <si>
    <t>9.1.6.3.27</t>
  </si>
  <si>
    <t>11.003.0061 - CEF</t>
  </si>
  <si>
    <t>TE SANITARIO 75X50MM, COM ANÉIS - FORNECIMENTO E INSTALACAO</t>
  </si>
  <si>
    <t>47,71</t>
  </si>
  <si>
    <t>9.1.6.3.28</t>
  </si>
  <si>
    <t>11.005.0124</t>
  </si>
  <si>
    <t>TE, PVC, SERIE NORMAL, ESGOTO PREDIAL, DN 100 X 50 MM, JUNTA ELÁSTICA, FORNECIDO E INSTALADO EM RAMAL DE DESCARGA OU RAMAL DE ESGOTO SANITÁRIO</t>
  </si>
  <si>
    <t>38,96</t>
  </si>
  <si>
    <t>9.1.6.3.29</t>
  </si>
  <si>
    <t>9.1.6.3.30</t>
  </si>
  <si>
    <t>9.1.6.4</t>
  </si>
  <si>
    <t>9.1.6.4.1</t>
  </si>
  <si>
    <t>9.1.6.4.2</t>
  </si>
  <si>
    <t>94794</t>
  </si>
  <si>
    <t>REGISTRO DE GAVETA BRUTO, LATÃO, ROSCÁVEL, 1 1/2", COM ACABAMENTO E CANOPLA CROMADOS - FORNECIMENTO E INSTALAÇÃO. AF_08/2021</t>
  </si>
  <si>
    <t>157,92</t>
  </si>
  <si>
    <t>9.1.6.4.3</t>
  </si>
  <si>
    <t>9.1.6.4.4</t>
  </si>
  <si>
    <t>9.1.6.4.5</t>
  </si>
  <si>
    <t>9.1.6.4.6</t>
  </si>
  <si>
    <t>11.003.0136</t>
  </si>
  <si>
    <t>TUBO DE DESCARGA DE PVC, PARA VALVULA DE DESCARGA (TUBO PONTA AZUL) 1 1/2"</t>
  </si>
  <si>
    <t>9.1.6.4.7</t>
  </si>
  <si>
    <t>9.1.6.4.8</t>
  </si>
  <si>
    <t>9.1.6.5</t>
  </si>
  <si>
    <t>9.1.6.5.1</t>
  </si>
  <si>
    <t>89849</t>
  </si>
  <si>
    <t>TUBO PVC, SERIE NORMAL, ESGOTO PREDIAL, DN 150 MM, FORNECIDO E INSTALADO EM SUBCOLETOR AÉREO DE ESGOTO SANITÁRIO. AF_08/2022</t>
  </si>
  <si>
    <t>69,71</t>
  </si>
  <si>
    <t>9.1.6.5.2</t>
  </si>
  <si>
    <t>9.1.6.5.3</t>
  </si>
  <si>
    <t>9.1.6.5.4</t>
  </si>
  <si>
    <t>9.1.6.5.5</t>
  </si>
  <si>
    <t>9.1.6.5.6</t>
  </si>
  <si>
    <t>9.1.6.5.7</t>
  </si>
  <si>
    <t>9.1.6.5.8</t>
  </si>
  <si>
    <t>89357</t>
  </si>
  <si>
    <t>TUBO, PVC, SOLDÁVEL, DE 32MM, INSTALADO EM RAMAL OU SUB-RAMAL DE ÁGUA - FORNECIMENTO E INSTALAÇÃO. AF_06/2022</t>
  </si>
  <si>
    <t>37,4</t>
  </si>
  <si>
    <t>9.1.6.5.9</t>
  </si>
  <si>
    <t>9.1.6.5.10</t>
  </si>
  <si>
    <t>93358</t>
  </si>
  <si>
    <t>ESCAVAÇÃO MANUAL DE VALA. AF_09/2024</t>
  </si>
  <si>
    <t>101,35</t>
  </si>
  <si>
    <t>9.1.6.5.11</t>
  </si>
  <si>
    <t>9.1.6.5.12</t>
  </si>
  <si>
    <t>90443</t>
  </si>
  <si>
    <t>RASGO LINEAR MANUAL EM ALVENARIA, PARA RAMAIS/ DISTRIBUIÇÃO DE INSTALAÇÕES HIDRÁULICAS, DIÂMETROS MENORES OU IGUAIS A 40 MM. AF_09/2023</t>
  </si>
  <si>
    <t>8,93</t>
  </si>
  <si>
    <t>9.1.6.5.13</t>
  </si>
  <si>
    <t>91222</t>
  </si>
  <si>
    <t>RASGO LINEAR MANUAL EM ALVENARIA, PARA RAMAIS/ DISTRIBUIÇÃO DE INSTALAÇÕES HIDRÁULICAS, DIÂMETROS MAIORES QUE 40 MM E MENORES OU IGUAIS A 75 MM. AF_09/2023</t>
  </si>
  <si>
    <t>9,93</t>
  </si>
  <si>
    <t>9.1.6.5.14</t>
  </si>
  <si>
    <t>90466</t>
  </si>
  <si>
    <t>CHUMBAMENTO LINEAR EM ALVENARIA PARA RAMAIS/DISTRIBUIÇÃO DE INSTALAÇÕES HIDRÁULICAS COM DIÂMETROS MENORES OU IGUAIS A 40 MM. AF_09/2023</t>
  </si>
  <si>
    <t>17,5</t>
  </si>
  <si>
    <t>9.1.6.5.15</t>
  </si>
  <si>
    <t>90467</t>
  </si>
  <si>
    <t>CHUMBAMENTO LINEAR EM ALVENARIA PARA RAMAIS/DISTRIBUIÇÃO DE INSTALAÇÕES HIDRÁULICAS COM DIÂMETROS MAIORES QUE 40 MM E MENORES OU IGUAIS A 75 MM. AF_09/2023</t>
  </si>
  <si>
    <t>26,33</t>
  </si>
  <si>
    <t>9.1.6.6</t>
  </si>
  <si>
    <t>LOUÇAS, TORNEIRAS E ACESSÓRIOS</t>
  </si>
  <si>
    <t>9.1.6.6.1</t>
  </si>
  <si>
    <t>95470</t>
  </si>
  <si>
    <t>VASO SANITARIO SIFONADO CONVENCIONAL COM LOUÇA BRANCA, INCLUSO CONJUNTO DE LIGAÇÃO PARA BACIA SANITÁRIA AJUSTÁVEL - FORNECIMENTO E INSTALAÇÃO. AF_01/2020</t>
  </si>
  <si>
    <t>399,89</t>
  </si>
  <si>
    <t>9.1.6.6.2</t>
  </si>
  <si>
    <t>9.1.6.6.3</t>
  </si>
  <si>
    <t>9.1.6.6.4</t>
  </si>
  <si>
    <t>11.002.0275</t>
  </si>
  <si>
    <t>LAVATORIO DE LOUCA BRANCA COM COLUNA SUSPENSA, PARA P.N.E., INCLUSIVE VALVULA E SIFAO CROMADOS - FORNECIMENTO E INSTALAÇÃO</t>
  </si>
  <si>
    <t>2370,97</t>
  </si>
  <si>
    <t>9.1.6.6.5</t>
  </si>
  <si>
    <t>86938</t>
  </si>
  <si>
    <t>CUBA DE EMBUTIR OVAL EM LOUÇA BRANCA, 35 X 50CM OU EQUIVALENTE, INCLUSO VÁLVULA E SIFÃO TIPO GARRAFA EM METAL CROMADO - FORNECIMENTO E INSTALAÇÃO. AF_01/2020</t>
  </si>
  <si>
    <t>747,1</t>
  </si>
  <si>
    <t>9.1.6.6.6</t>
  </si>
  <si>
    <t>11.002.0002</t>
  </si>
  <si>
    <t>TORNEIRA PARA LAVATÓRIO DE MESA, TIPO PRESSMATIC, INCLUINDO ENGATE FLEXIVEL PVC 40 CM - FORNECIMENTO E INSTALAÇÃO</t>
  </si>
  <si>
    <t>230,89</t>
  </si>
  <si>
    <t>9.1.6.6.7</t>
  </si>
  <si>
    <t>11.002.0001</t>
  </si>
  <si>
    <t>TORNEIRA CROMADA DE MESA PARA LAVATÓRIO  OU PIA, DE 1/2" OU 3/4", COM ALAVANCA PARA PNE, PADRÃO MÉDIO, INCLUSO ENGATE FLEXÍVEL PVC 40 CM - FORNECIMENTO E INSTALAÇAO</t>
  </si>
  <si>
    <t>266,38</t>
  </si>
  <si>
    <t>9.1.6.6.8</t>
  </si>
  <si>
    <t>9.1.6.6.9</t>
  </si>
  <si>
    <t>9.1.6.6.10</t>
  </si>
  <si>
    <t>86910</t>
  </si>
  <si>
    <t>TORNEIRA CROMADA TUBO MÓVEL, DE PAREDE, 1/2" OU 3/4", PARA PIA DE COZINHA, PADRÃO MÉDIO - FORNECIMENTO E INSTALAÇÃO. AF_01/2020</t>
  </si>
  <si>
    <t>168,01</t>
  </si>
  <si>
    <t>9.1.6.6.11</t>
  </si>
  <si>
    <t>100868</t>
  </si>
  <si>
    <t>BARRA DE APOIO RETA, EM ACO INOX POLIDO, COMPRIMENTO 80 CM, FIXADA NA PAREDE - FORNECIMENTO E INSTALAÇÃO. AF_01/2020</t>
  </si>
  <si>
    <t>431,09</t>
  </si>
  <si>
    <t>9.1.6.6.12</t>
  </si>
  <si>
    <t>100867</t>
  </si>
  <si>
    <t>BARRA DE APOIO RETA, EM ACO INOX POLIDO, COMPRIMENTO 70 CM, FIXADA NA PAREDE - FORNECIMENTO E INSTALAÇÃO. AF_01/2020</t>
  </si>
  <si>
    <t>415,47</t>
  </si>
  <si>
    <t>9.1.6.6.13</t>
  </si>
  <si>
    <t>25.001.0092</t>
  </si>
  <si>
    <t>BARRA DE APOIO RETA, EM AÇO INOX POLIDO, COMPRIMENTO DE 40 CM, DIÂMETRO MÍNIMO DE 3 CM</t>
  </si>
  <si>
    <t>350,21</t>
  </si>
  <si>
    <t>9.1.6.6.14</t>
  </si>
  <si>
    <t>9.1.6.6.15</t>
  </si>
  <si>
    <t>9.1.6.6.16</t>
  </si>
  <si>
    <t>9.1.6.6.17</t>
  </si>
  <si>
    <t>08.006.0002</t>
  </si>
  <si>
    <t>ESPELHO CRISTAL, ESPESSURA 4MM, COM PARAFUSOS DE FIXACAO, SEM MOLDURA</t>
  </si>
  <si>
    <t>653,45</t>
  </si>
  <si>
    <t>9.1.6.7</t>
  </si>
  <si>
    <t>BANCADAS E DIVISÓRIAS EM GRANITO</t>
  </si>
  <si>
    <t>9.1.6.7.1</t>
  </si>
  <si>
    <t>9.1.6.7.2</t>
  </si>
  <si>
    <t>11.001.0134</t>
  </si>
  <si>
    <t>BANCADA EM GRANITO CINZA ANDORINHA/ QUARTZ/ CASTELO/ CORUMBA OU OUTROS EQUIVALENTES DA REGIAO (COM SUPORTE)</t>
  </si>
  <si>
    <t>978,99</t>
  </si>
  <si>
    <t>9.1.6.7.3</t>
  </si>
  <si>
    <t>9.1.7</t>
  </si>
  <si>
    <t>9.1.7.1</t>
  </si>
  <si>
    <t>9.1.7.2</t>
  </si>
  <si>
    <t>9.1.7.3</t>
  </si>
  <si>
    <t>91879</t>
  </si>
  <si>
    <t>LUVA PARA ELETRODUTO, PVC, ROSCÁVEL, DN 25 MM (3/4"), PARA CIRCUITOS TERMINAIS, INSTALADA EM LAJE - FORNECIMENTO E INSTALAÇÃO. AF_03/2023</t>
  </si>
  <si>
    <t>7,86</t>
  </si>
  <si>
    <t>9.1.7.4</t>
  </si>
  <si>
    <t>00004375</t>
  </si>
  <si>
    <t>BUCHA DE NYLON SEM ABA S6</t>
  </si>
  <si>
    <t>0,08</t>
  </si>
  <si>
    <t>9.1.7.5</t>
  </si>
  <si>
    <t>00004377</t>
  </si>
  <si>
    <t>PARAFUSO DE ACO ZINCADO COM ROSCA SOBERBA, CABECA CHATA E FENDA SIMPLES, DIAMETRO 4,2 MM, COMPRIMENTO * 32 * MM</t>
  </si>
  <si>
    <t>0,24</t>
  </si>
  <si>
    <t>9.1.7.6</t>
  </si>
  <si>
    <t>9.1.7.7</t>
  </si>
  <si>
    <t>9.1.7.8</t>
  </si>
  <si>
    <t>9.1.7.9</t>
  </si>
  <si>
    <t>12.005.0114</t>
  </si>
  <si>
    <t>INTERRUPTOR COM CONTROLE PARA VENTILADOR DE TETO</t>
  </si>
  <si>
    <t>56,48</t>
  </si>
  <si>
    <t>9.1.7.10</t>
  </si>
  <si>
    <t>9.1.7.11</t>
  </si>
  <si>
    <t>9.1.7.12</t>
  </si>
  <si>
    <t>9.1.7.13</t>
  </si>
  <si>
    <t>91967</t>
  </si>
  <si>
    <t>INTERRUPTOR SIMPLES (3 MÓDULOS), 10A/250V, INCLUINDO SUPORTE E PLACA - FORNECIMENTO E INSTALAÇÃO. AF_03/2023</t>
  </si>
  <si>
    <t>70,73</t>
  </si>
  <si>
    <t>9.1.7.14</t>
  </si>
  <si>
    <t>12.005.0008</t>
  </si>
  <si>
    <t>ESPELHO / PLACA DE 1 POSTO 4" X 2", PARA INSTALACAO DE TOMADAS E INTERRUPTORES. FORNECIMENTO E COLOCAÇÃO</t>
  </si>
  <si>
    <t>6,27</t>
  </si>
  <si>
    <t>9.1.7.15</t>
  </si>
  <si>
    <t>9.1.7.16</t>
  </si>
  <si>
    <t>91997</t>
  </si>
  <si>
    <t>TOMADA MÉDIA DE EMBUTIR (1 MÓDULO), 2P+T 20 A, INCLUINDO SUPORTE E PLACA - FORNECIMENTO E INSTALAÇÃO. AF_03/2023</t>
  </si>
  <si>
    <t>43,36</t>
  </si>
  <si>
    <t>9.1.7.17</t>
  </si>
  <si>
    <t>9.1.7.18</t>
  </si>
  <si>
    <t>9.1.7.19</t>
  </si>
  <si>
    <t>9.1.7.20</t>
  </si>
  <si>
    <t>9.1.7.21</t>
  </si>
  <si>
    <t>12.008.0213</t>
  </si>
  <si>
    <t>DISPOSITIVO DE PROTEÇÃO CONTRA SURTO (DPS) TENSÃO MAXIMA DE 175V - 8 KA</t>
  </si>
  <si>
    <t>145,51</t>
  </si>
  <si>
    <t>9.1.7.22</t>
  </si>
  <si>
    <t>00039128</t>
  </si>
  <si>
    <t>ABRACADEIRA EM ACO PARA AMARRACAO DE ELETRODUTOS, TIPO D, COM 3/4" E CUNHA DE FIXACAO</t>
  </si>
  <si>
    <t>3,46</t>
  </si>
  <si>
    <t>9.1.7.23</t>
  </si>
  <si>
    <t>91867</t>
  </si>
  <si>
    <t>ELETRODUTO RÍGIDO ROSCÁVEL, PVC, DN 25 MM (3/4"), PARA CIRCUITOS TERMINAIS, INSTALADO EM LAJE - FORNECIMENTO E INSTALAÇÃO. AF_03/2023</t>
  </si>
  <si>
    <t>12,55</t>
  </si>
  <si>
    <t>9.1.7.24</t>
  </si>
  <si>
    <t>9.1.7.25</t>
  </si>
  <si>
    <t>9.1.7.26</t>
  </si>
  <si>
    <t>9.1.7.27</t>
  </si>
  <si>
    <t>9.1.8</t>
  </si>
  <si>
    <t>9.1.8.1</t>
  </si>
  <si>
    <t>9.1.8.2</t>
  </si>
  <si>
    <t>88496</t>
  </si>
  <si>
    <t>EMASSAMENTO COM MASSA LÁTEX, APLICAÇÃO EM TETO, DUAS DEMÃOS, LIXAMENTO MANUAL. AF_04/2023</t>
  </si>
  <si>
    <t>37,53</t>
  </si>
  <si>
    <t>9.1.8.3</t>
  </si>
  <si>
    <t>9.1.8.4</t>
  </si>
  <si>
    <t>9.2</t>
  </si>
  <si>
    <t>DECK, PERGOLADO E GUARDA CORPO DE MADEIRA</t>
  </si>
  <si>
    <t>9.2.1</t>
  </si>
  <si>
    <t>9.2.1.1</t>
  </si>
  <si>
    <t>9.2.1.1.1</t>
  </si>
  <si>
    <t>28.001.0140</t>
  </si>
  <si>
    <t>ESTACA BROCA DE CONCRETO, DIÂMETRO DE 25CM, ESCAVAÇÃO MANUAL COM TRADO CONCHA, SEM ARMADURA DE ARRANQUE, CONCRETO 25 MPA PREPARO EM BETONEIRA</t>
  </si>
  <si>
    <t>88,36</t>
  </si>
  <si>
    <t>9.2.1.1.2</t>
  </si>
  <si>
    <t>9.2.1.1.3</t>
  </si>
  <si>
    <t>9.2.1.1.4</t>
  </si>
  <si>
    <t>9.2.1.2</t>
  </si>
  <si>
    <t>9.2.1.2.1</t>
  </si>
  <si>
    <t>9.2.1.2.2</t>
  </si>
  <si>
    <t>9.2.1.2.3</t>
  </si>
  <si>
    <t>9.2.1.2.4</t>
  </si>
  <si>
    <t>9.2.1.2.5</t>
  </si>
  <si>
    <t>9.2.1.2.6</t>
  </si>
  <si>
    <t>9.2.1.2.7</t>
  </si>
  <si>
    <t>9.2.1.2.8</t>
  </si>
  <si>
    <t>9.2.2</t>
  </si>
  <si>
    <t>DECK DE MADEIRA</t>
  </si>
  <si>
    <t>9.2.2.1</t>
  </si>
  <si>
    <t>9.2.2.2</t>
  </si>
  <si>
    <t>9.2.3</t>
  </si>
  <si>
    <t>PERGOLADO DE MADEIRA</t>
  </si>
  <si>
    <t>9.2.3.1</t>
  </si>
  <si>
    <t>103315</t>
  </si>
  <si>
    <t>INSTALAÇÃO DE PERGOLADO DE MADEIRA, EM MAÇARANDUBA, ANGELIM OU EQUIVALENTE DA REGIÃO, FIXADO COM CONCRETO SOBRE SOLO. AF_11/2021</t>
  </si>
  <si>
    <t>320,75</t>
  </si>
  <si>
    <t>9.2.3.2</t>
  </si>
  <si>
    <t>9.2.4</t>
  </si>
  <si>
    <t>GUARDA CORPO DE MADEIRA</t>
  </si>
  <si>
    <t>9.2.4.1</t>
  </si>
  <si>
    <t>10.1</t>
  </si>
  <si>
    <t>10.1.1</t>
  </si>
  <si>
    <t>10.1.1.1</t>
  </si>
  <si>
    <t>10.1.1.2</t>
  </si>
  <si>
    <t>10.1.1.3</t>
  </si>
  <si>
    <t>10.1.1.4</t>
  </si>
  <si>
    <t>10.1.1.5</t>
  </si>
  <si>
    <t>10.1.1.6</t>
  </si>
  <si>
    <t>10.1.1.7</t>
  </si>
  <si>
    <t>10.1.1.8</t>
  </si>
  <si>
    <t>10.1.2</t>
  </si>
  <si>
    <t>CONEXÕES E ACESSÓRIOS</t>
  </si>
  <si>
    <t>10.1.2.1</t>
  </si>
  <si>
    <t>10.1.2.2</t>
  </si>
  <si>
    <t>10.1.2.3</t>
  </si>
  <si>
    <t>10.1.3</t>
  </si>
  <si>
    <t>CAIXA DE PASSAGEM E GORDURA</t>
  </si>
  <si>
    <t>10.1.3.1</t>
  </si>
  <si>
    <t>10.1.3.2</t>
  </si>
  <si>
    <t>10.1.4</t>
  </si>
  <si>
    <t>10.1.4.1</t>
  </si>
  <si>
    <t>89376</t>
  </si>
  <si>
    <t>ADAPTADOR CURTO COM BOLSA E ROSCA PARA REGISTRO, PVC, SOLDÁVEL, DN 20MM X 1/2, INSTALADO EM RAMAL OU SUB-RAMAL DE ÁGUA - FORNECIMENTO E INSTALAÇÃO. AF_06/2022</t>
  </si>
  <si>
    <t>6,69</t>
  </si>
  <si>
    <t>10.1.4.2</t>
  </si>
  <si>
    <t>10.1.4.3</t>
  </si>
  <si>
    <t>103959</t>
  </si>
  <si>
    <t>BUCHA DE REDUÇÃO, CURTA, PVC, SOLDÁVEL, DN 60 X 50 MM, INSTALADO EM PRUMADA DE ÁGUA - FORNECIMENTO E INSTALAÇÃO. AF_06/2022</t>
  </si>
  <si>
    <t>18,12</t>
  </si>
  <si>
    <t>10.1.4.4</t>
  </si>
  <si>
    <t>10.1.4.5</t>
  </si>
  <si>
    <t>103966</t>
  </si>
  <si>
    <t>BUCHA DE REDUÇÃO, LONGA, PVC, SOLDÁVEL, DN 50 X 25 MM, INSTALADO EM PRUMADA DE ÁGUA - FORNECIMENTO E INSTALAÇÃO. AF_06/2022</t>
  </si>
  <si>
    <t>11,64</t>
  </si>
  <si>
    <t>10.1.4.6</t>
  </si>
  <si>
    <t>10.1.4.7</t>
  </si>
  <si>
    <t>89411</t>
  </si>
  <si>
    <t>CURVA 45 GRAUS, PVC, SOLDÁVEL, DN 25MM, INSTALADO EM RAMAL DE DISTRIBUIÇÃO DE ÁGUA - FORNECIMENTO E INSTALAÇÃO. AF_06/2022</t>
  </si>
  <si>
    <t>12,27</t>
  </si>
  <si>
    <t>10.1.4.8</t>
  </si>
  <si>
    <t>10.1.4.9</t>
  </si>
  <si>
    <t>89363</t>
  </si>
  <si>
    <t>JOELHO 45 GRAUS, PVC, SOLDÁVEL, DN 25MM, INSTALADO EM RAMAL OU SUB-RAMAL DE ÁGUA - FORNECIMENTO E INSTALAÇÃO. AF_06/2022</t>
  </si>
  <si>
    <t>12,04</t>
  </si>
  <si>
    <t>10.1.4.10</t>
  </si>
  <si>
    <t>89515</t>
  </si>
  <si>
    <t>JOELHO 45 GRAUS, PVC, SOLDÁVEL, DN 75MM, INSTALADO EM PRUMADA DE ÁGUA - FORNECIMENTO E INSTALAÇÃO. AF_06/2022</t>
  </si>
  <si>
    <t>97,65</t>
  </si>
  <si>
    <t>10.1.4.11</t>
  </si>
  <si>
    <t>10.1.4.12</t>
  </si>
  <si>
    <t>10.1.4.13</t>
  </si>
  <si>
    <t>10.1.4.14</t>
  </si>
  <si>
    <t>10.1.4.15</t>
  </si>
  <si>
    <t>89505</t>
  </si>
  <si>
    <t>JOELHO 90 GRAUS, PVC, SOLDÁVEL, DN 60MM, INSTALADO EM PRUMADA DE ÁGUA - FORNECIMENTO E INSTALAÇÃO. AF_06/2022</t>
  </si>
  <si>
    <t>49</t>
  </si>
  <si>
    <t>10.1.4.16</t>
  </si>
  <si>
    <t>94682</t>
  </si>
  <si>
    <t>JOELHO 90 GRAUS, PVC, SOLDÁVEL, DN 75 MM INSTALADO EM RESERVAÇÃO PREDIAL DE ÁGUA - FORNECIMENTO E INSTALAÇÃO. AF_04/2024</t>
  </si>
  <si>
    <t>127,44</t>
  </si>
  <si>
    <t>10.1.4.17</t>
  </si>
  <si>
    <t>10.1.4.18</t>
  </si>
  <si>
    <t>10.1.4.19</t>
  </si>
  <si>
    <t>11.003.0209</t>
  </si>
  <si>
    <t>TE DE REDUCAO 90 PVC SOLDAVEL 60 x 50mm</t>
  </si>
  <si>
    <t>88,75</t>
  </si>
  <si>
    <t>10.1.4.20</t>
  </si>
  <si>
    <t>10.1.4.21</t>
  </si>
  <si>
    <t>11.005.0233</t>
  </si>
  <si>
    <t>TE REDUÇÃO PVC SOLDÁVEL, 75 MM X 60 MM - FORNECIMENTO E INSTALAÇÃO</t>
  </si>
  <si>
    <t>66,72</t>
  </si>
  <si>
    <t>10.1.4.22</t>
  </si>
  <si>
    <t>10.1.5</t>
  </si>
  <si>
    <t>10.1.5.1</t>
  </si>
  <si>
    <t>10.1.5.2</t>
  </si>
  <si>
    <t>HI.03.009</t>
  </si>
  <si>
    <t>ANEL BORRACHA TUBO PVC 75 MM - FORNECIMENTO E INSTALAÇÃO</t>
  </si>
  <si>
    <t>11,76</t>
  </si>
  <si>
    <t>10.1.5.3</t>
  </si>
  <si>
    <t>10.1.5.4</t>
  </si>
  <si>
    <t>10.1.5.5</t>
  </si>
  <si>
    <t>103981</t>
  </si>
  <si>
    <t>JOELHO 45 GRAUS, PVC, SOLDÁVEL, DN 40MM, INSTALADO EM RAMAL DE DISTRIBUIÇÃO DE ÁGUA - FORNECIMENTO E INSTALAÇÃO. AF_06/2022</t>
  </si>
  <si>
    <t>20,85</t>
  </si>
  <si>
    <t>10.1.5.6</t>
  </si>
  <si>
    <t>10.1.5.7</t>
  </si>
  <si>
    <t>89739</t>
  </si>
  <si>
    <t>JOELHO 45 GRAUS, PVC, SERIE NORMAL, ESGOTO PREDIAL, DN 75 MM, JUNTA ELÁSTICA, FORNECIDO E INSTALADO EM RAMAL DE DESCARGA OU RAMAL DE ESGOTO SANITÁRIO. AF_08/2022</t>
  </si>
  <si>
    <t>28,42</t>
  </si>
  <si>
    <t>10.1.5.8</t>
  </si>
  <si>
    <t>103980</t>
  </si>
  <si>
    <t>JOELHO 90 GRAUS, PVC, SOLDÁVEL, DN 40MM, INSTALADO EM RAMAL DE DISTRIBUIÇÃO DE ÁGUA - FORNECIMENTO E INSTALAÇÃO. AF_06/2022</t>
  </si>
  <si>
    <t>20,77</t>
  </si>
  <si>
    <t>10.1.5.9</t>
  </si>
  <si>
    <t>10.1.5.10</t>
  </si>
  <si>
    <t>10.1.5.11</t>
  </si>
  <si>
    <t>10.1.5.12</t>
  </si>
  <si>
    <t>10.1.5.13</t>
  </si>
  <si>
    <t>10.1.5.14</t>
  </si>
  <si>
    <t>10.1.5.15</t>
  </si>
  <si>
    <t>10.1.5.16</t>
  </si>
  <si>
    <t>104345</t>
  </si>
  <si>
    <t>JUNÇÃO DE REDUÇÃO INVERTIDA, PVC, SÉRIE NORMAL, ESGOTO PREDIAL, DN 100 X 50 MM, JUNTA ELÁSTICA, FORNECIDO E INSTALADO EM RAMAL DE DESCARGA OU RAMAL DE ESGOTO SANITÁRIO. AF_08/2022</t>
  </si>
  <si>
    <t>52,25</t>
  </si>
  <si>
    <t>10.1.5.17</t>
  </si>
  <si>
    <t>10.1.5.18</t>
  </si>
  <si>
    <t>10.1.5.19</t>
  </si>
  <si>
    <t>10.1.5.20</t>
  </si>
  <si>
    <t>10.1.5.21</t>
  </si>
  <si>
    <t>10.1.5.22</t>
  </si>
  <si>
    <t>11.005.0195</t>
  </si>
  <si>
    <t>TE REDUCAO PVC ESGOTO COM ANEL DE BORRACHA 100x50mm</t>
  </si>
  <si>
    <t>80,44</t>
  </si>
  <si>
    <t>10.1.5.23</t>
  </si>
  <si>
    <t>11.003.0134</t>
  </si>
  <si>
    <t>TE SOLDAVEL, PVC, 90 GRAUS, 50 MM, PARA AGUA FRIA PREDIAL (NBR 5648), FORNECIMENTO E INSTALAÇÃO</t>
  </si>
  <si>
    <t>23,47</t>
  </si>
  <si>
    <t>10.1.6</t>
  </si>
  <si>
    <t>10.1.6.1</t>
  </si>
  <si>
    <t>10.1.6.2</t>
  </si>
  <si>
    <t>10.1.6.3</t>
  </si>
  <si>
    <t>10.1.6.4</t>
  </si>
  <si>
    <t>10.1.6.5</t>
  </si>
  <si>
    <t>10.1.6.6</t>
  </si>
  <si>
    <t>10.2</t>
  </si>
  <si>
    <t>10.2.1</t>
  </si>
  <si>
    <t>ACESSÓRIOS PARA ELETRODUTOS</t>
  </si>
  <si>
    <t>10.2.1.1</t>
  </si>
  <si>
    <t>12.002.0158 - CEF</t>
  </si>
  <si>
    <t>SAÍDA HORIZONTAL PARA ELETRODUTO, FORNECIMENTO E INSTALAÇÃO.</t>
  </si>
  <si>
    <t>13,07</t>
  </si>
  <si>
    <t>10.2.1.2</t>
  </si>
  <si>
    <t>12.002.0034</t>
  </si>
  <si>
    <t>TERMINAL 38 x 38 mm PARA ELETROCALHA/PERFILADO. FORNECIMENTO E COLOCAÇÃO</t>
  </si>
  <si>
    <t>10,84</t>
  </si>
  <si>
    <t>10.2.1.3</t>
  </si>
  <si>
    <t>95782</t>
  </si>
  <si>
    <t>CONDULETE DE ALUMÍNIO, TIPO E, ELETRODUTO DE AÇO GALVANIZADO DN 25 MM (1''), APARENTE - FORNECIMENTO E INSTALAÇÃO. AF_10/2022</t>
  </si>
  <si>
    <t>10.2.1.4</t>
  </si>
  <si>
    <t>91885</t>
  </si>
  <si>
    <t>LUVA PARA ELETRODUTO, PVC, ROSCÁVEL, DN 32 MM (1"), PARA CIRCUITOS TERMINAIS, INSTALADA EM PAREDE - FORNECIMENTO E INSTALAÇÃO. AF_03/2023</t>
  </si>
  <si>
    <t>15,28</t>
  </si>
  <si>
    <t>10.2.1.5</t>
  </si>
  <si>
    <t>91884</t>
  </si>
  <si>
    <t>LUVA PARA ELETRODUTO, PVC, ROSCÁVEL, DN 25 MM (3/4"), PARA CIRCUITOS TERMINAIS, INSTALADA EM PAREDE - FORNECIMENTO E INSTALAÇÃO. AF_03/2023</t>
  </si>
  <si>
    <t>13,45</t>
  </si>
  <si>
    <t>10.2.1.6</t>
  </si>
  <si>
    <t>12.002.0196</t>
  </si>
  <si>
    <t>CURVA HORIZONTAL/VERTICAL COM TAMPA, PARA PERFILADO/ELETROCALHA 38X38MM. FORNECIMENTO E COLOCAÇÃO</t>
  </si>
  <si>
    <t>61,34</t>
  </si>
  <si>
    <t>10.2.1.7</t>
  </si>
  <si>
    <t>12.002.0200</t>
  </si>
  <si>
    <t>TE HORIZONTAL/TE VERTICAL 38X38MM PARA ELETROCALHA/PERFILADO. FORNECIMENTO E COLOCAÇÃO</t>
  </si>
  <si>
    <t>28,03</t>
  </si>
  <si>
    <t>10.2.2</t>
  </si>
  <si>
    <t>DISPOSITIVO ELÉTRICO - EMBUTIDO</t>
  </si>
  <si>
    <t>10.2.2.1</t>
  </si>
  <si>
    <t>10.2.2.2</t>
  </si>
  <si>
    <t>10.2.2.3</t>
  </si>
  <si>
    <t>10.2.2.4</t>
  </si>
  <si>
    <t>10.2.2.5</t>
  </si>
  <si>
    <t>10.2.2.6</t>
  </si>
  <si>
    <t>92004</t>
  </si>
  <si>
    <t>TOMADA MÉDIA DE EMBUTIR (2 MÓDULOS), 2P+T 10 A, INCLUINDO SUPORTE E PLACA - FORNECIMENTO E INSTALAÇÃO. AF_03/2023</t>
  </si>
  <si>
    <t>65,4</t>
  </si>
  <si>
    <t>10.2.2.7</t>
  </si>
  <si>
    <t>10.2.2.8</t>
  </si>
  <si>
    <t>10.2.2.9</t>
  </si>
  <si>
    <t>91936</t>
  </si>
  <si>
    <t>CAIXA OCTOGONAL 4" X 4", PVC, INSTALADA EM LAJE - FORNECIMENTO E INSTALAÇÃO. AF_03/2023</t>
  </si>
  <si>
    <t>19,7</t>
  </si>
  <si>
    <t>10.2.2.10</t>
  </si>
  <si>
    <t>12.002.0037</t>
  </si>
  <si>
    <t>SUPORTE/ GANCHO PARA PERFILADO. FORNECIMENTO E INSTALAÇÃO</t>
  </si>
  <si>
    <t>6,05</t>
  </si>
  <si>
    <t>10.2.3</t>
  </si>
  <si>
    <t>CAIXA DE PASSAGEM</t>
  </si>
  <si>
    <t>10.2.3.1</t>
  </si>
  <si>
    <t>12.001.0251</t>
  </si>
  <si>
    <t>CAIXA DE PASSAGEM/ LUZ / TELEFONIA, DE EMBUTIR, EM CHAPA DE ACO GALVANIZADO, DIMENSOES 20 X 20 X *12* CM - FORNECIMENTO E INSTALAÇÃO</t>
  </si>
  <si>
    <t>84,67</t>
  </si>
  <si>
    <t>10.2.4</t>
  </si>
  <si>
    <t>QUADRO DE DISTRIBUIÇÃO</t>
  </si>
  <si>
    <t>10.2.4.1</t>
  </si>
  <si>
    <t>101883</t>
  </si>
  <si>
    <t>QUADRO DE DISTRIBUIÇÃO DE ENERGIA EM CHAPA DE AÇO GALVANIZADO, DE EMBUTIR, COM BARRAMENTO TRIFÁSICO, PARA 18 DISJUNTORES DIN 100A - FORNECIMENTO E INSTALAÇÃO. AF_10/2020</t>
  </si>
  <si>
    <t>561,27</t>
  </si>
  <si>
    <t>10.2.5</t>
  </si>
  <si>
    <t>ELETRODUTO</t>
  </si>
  <si>
    <t>10.2.5.1</t>
  </si>
  <si>
    <t>12.004.0125</t>
  </si>
  <si>
    <t>ABRACADEIRA PVC LEVE ELETRICIDADE 1""</t>
  </si>
  <si>
    <t>20,48</t>
  </si>
  <si>
    <t>10.2.5.2</t>
  </si>
  <si>
    <t>12.004.0124</t>
  </si>
  <si>
    <t>ABRACADEIRA DE PVC 3/4"" E015500015 WETZEL OU SIMILAR</t>
  </si>
  <si>
    <t>4,87</t>
  </si>
  <si>
    <t>10.2.5.3</t>
  </si>
  <si>
    <t>91914</t>
  </si>
  <si>
    <t>CURVA 90 GRAUS PARA ELETRODUTO, PVC, ROSCÁVEL, DN 25 MM (3/4"), PARA CIRCUITOS TERMINAIS, INSTALADA EM PAREDE - FORNECIMENTO E INSTALAÇÃO. AF_03/2023</t>
  </si>
  <si>
    <t>21,07</t>
  </si>
  <si>
    <t>10.2.5.4</t>
  </si>
  <si>
    <t>91856</t>
  </si>
  <si>
    <t>ELETRODUTO FLEXÍVEL CORRUGADO, PVC, DN 32 MM (1"), PARA CIRCUITOS TERMINAIS, INSTALADO EM PAREDE - FORNECIMENTO E INSTALAÇÃO. AF_03/2023</t>
  </si>
  <si>
    <t>15,29</t>
  </si>
  <si>
    <t>10.2.5.5</t>
  </si>
  <si>
    <t>10.2.5.6</t>
  </si>
  <si>
    <t>97668</t>
  </si>
  <si>
    <t>ELETRODUTO FLEXÍVEL CORRUGADO, PEAD, DN 63 (2"), PARA REDE ENTERRADA DE DISTRIBUIÇÃO DE ENERGIA ELÉTRICA - FORNECIMENTO E INSTALAÇÃO. AF_12/2021</t>
  </si>
  <si>
    <t>16,64</t>
  </si>
  <si>
    <t>10.2.6</t>
  </si>
  <si>
    <t>LUMINARIA E ACESSÓRIOS</t>
  </si>
  <si>
    <t>10.2.6.1</t>
  </si>
  <si>
    <t>12.003.0123</t>
  </si>
  <si>
    <t>REFLETOR LED 200 W - FORNECIMENTO E INSTALAÇÃO</t>
  </si>
  <si>
    <t>10.2.6.2</t>
  </si>
  <si>
    <t>10.2.7</t>
  </si>
  <si>
    <t>PERFILADOS PERFURADOS</t>
  </si>
  <si>
    <t>10.2.7.1</t>
  </si>
  <si>
    <t>12.002.0192</t>
  </si>
  <si>
    <t>PERFILADO/ELETROCALHA PERFURADO 38x38mm. FORNECIMENTO E COLOCAÇÃO</t>
  </si>
  <si>
    <t>66,67</t>
  </si>
  <si>
    <t>10.2.7.2</t>
  </si>
  <si>
    <t>12.002.0124</t>
  </si>
  <si>
    <t>GANCHO CURTO PARA PERFILADO/ELETROCALHA. FORNECIMENTO E COLOCAÇÃO</t>
  </si>
  <si>
    <t>15,93</t>
  </si>
  <si>
    <t>10.2.8</t>
  </si>
  <si>
    <t>CABO UNIPOLAR</t>
  </si>
  <si>
    <t>10.2.8.1</t>
  </si>
  <si>
    <t>10.2.8.2</t>
  </si>
  <si>
    <t>10.2.8.3</t>
  </si>
  <si>
    <t>10.2.9</t>
  </si>
  <si>
    <t>DISPOSITIVO DE PROTEÇÃO</t>
  </si>
  <si>
    <t>10.2.9.1</t>
  </si>
  <si>
    <t>10.2.9.2</t>
  </si>
  <si>
    <t>93671</t>
  </si>
  <si>
    <t>DISJUNTOR TRIPOLAR TIPO DIN, CORRENTE NOMINAL DE 32A - FORNECIMENTO E INSTALAÇÃO. AF_10/2020</t>
  </si>
  <si>
    <t>101,77</t>
  </si>
  <si>
    <t>10.2.9.3</t>
  </si>
  <si>
    <t>10.2.9.4</t>
  </si>
  <si>
    <t>10.2.9.5</t>
  </si>
  <si>
    <t>10.2.9.6</t>
  </si>
  <si>
    <t>93661</t>
  </si>
  <si>
    <t>DISJUNTOR BIPOLAR TIPO DIN, CORRENTE NOMINAL DE 16A - FORNECIMENTO E INSTALAÇÃO. AF_10/2020</t>
  </si>
  <si>
    <t>72,39</t>
  </si>
  <si>
    <t>10.2.9.7</t>
  </si>
  <si>
    <t>12.008.0122</t>
  </si>
  <si>
    <t>INTERRUPTOR DIFERENCIAL RESIDUAL (D.R.) BIPOLAR DE 25A-30mA</t>
  </si>
  <si>
    <t>161,38</t>
  </si>
  <si>
    <t>10.2.9.8</t>
  </si>
  <si>
    <t>10.3</t>
  </si>
  <si>
    <t>PAREDES E PAINÉIS</t>
  </si>
  <si>
    <t>10.3.1</t>
  </si>
  <si>
    <t>10.3.2</t>
  </si>
  <si>
    <t>05.003.0040</t>
  </si>
  <si>
    <t>ALVENARIA DE VEDAÇÃO COM ELEMENTO VAZADO DE CONCRETO, TIPO VENEZIANA, DE 39X22x15CM E ARGAMASSA DE ASSENTAMENTO COM PREPARO EM BETONEIRA.</t>
  </si>
  <si>
    <t>354,65</t>
  </si>
  <si>
    <t>10.4</t>
  </si>
  <si>
    <t>10.4.1</t>
  </si>
  <si>
    <t>10.4.2</t>
  </si>
  <si>
    <t>10.4.3</t>
  </si>
  <si>
    <t>10.4.4</t>
  </si>
  <si>
    <t>10.4.5</t>
  </si>
  <si>
    <t>10.5</t>
  </si>
  <si>
    <t>RESVESTIMENTO DE PISO</t>
  </si>
  <si>
    <t>10.5.1</t>
  </si>
  <si>
    <t>10.5.2</t>
  </si>
  <si>
    <t>10.5.3</t>
  </si>
  <si>
    <t>10.5.4</t>
  </si>
  <si>
    <t>87630</t>
  </si>
  <si>
    <t>CONTRAPISO EM ARGAMASSA TRAÇO 1:4 (CIMENTO E AREIA), PREPARO MECÂNICO COM BETONEIRA 400 L, APLICADO EM ÁREAS SECAS SOBRE LAJE, ADERIDO, ACABAMENTO NÃO REFORÇADO, ESPESSURA 3CM. AF_07/2021</t>
  </si>
  <si>
    <t>48,23</t>
  </si>
  <si>
    <t>10.5.5</t>
  </si>
  <si>
    <t>10.5.6</t>
  </si>
  <si>
    <t>87251</t>
  </si>
  <si>
    <t>REVESTIMENTO CERÂMICO PARA PISO COM PLACAS TIPO ESMALTADA DE DIMENSÕES 45X45 CM APLICADA EM AMBIENTES DE ÁREA MAIOR QUE 10 M2. AF_02/2023_PE</t>
  </si>
  <si>
    <t>69,09</t>
  </si>
  <si>
    <t>10.5.7</t>
  </si>
  <si>
    <t>88649</t>
  </si>
  <si>
    <t>RODAPÉ CERÂMICO DE 7CM DE ALTURA COM PLACAS TIPO ESMALTADA DE DIMENSÕES 45X45CM. AF_02/2023</t>
  </si>
  <si>
    <t>10.6</t>
  </si>
  <si>
    <t>RESVESTIMENTO DE TETO</t>
  </si>
  <si>
    <t>10.6.1</t>
  </si>
  <si>
    <t>96485</t>
  </si>
  <si>
    <t>FORRO EM RÉGUAS DE PVC, LISO, PARA AMBIENTES RESIDENCIAIS, INCLUSIVE ESTRUTURA UNIDIRECIONAL DE FIXAÇÃO. AF_08/2023_PS</t>
  </si>
  <si>
    <t>103,55</t>
  </si>
  <si>
    <t>10.7</t>
  </si>
  <si>
    <t>PINTURA INTERNA E EXTERNA</t>
  </si>
  <si>
    <t>10.7.1</t>
  </si>
  <si>
    <t>10.7.2</t>
  </si>
  <si>
    <t>10.7.3</t>
  </si>
  <si>
    <t>10.7.4</t>
  </si>
  <si>
    <t>88411</t>
  </si>
  <si>
    <t>APLICAÇÃO MANUAL DE FUNDO SELADOR ACRÍLICO EM PANOS COM PRESENÇA DE VÃOS DE EDIFÍCIOS DE MÚLTIPLOS PAVIMENTOS. AF_03/2024</t>
  </si>
  <si>
    <t>10.7.5</t>
  </si>
  <si>
    <t>96131</t>
  </si>
  <si>
    <t>APLICAÇÃO MANUAL DE MASSA ACRÍLICA EM PANOS DE FACHADA COM PRESENÇA DE VÃOS, DE EDIFÍCIOS DE MÚLTIPLOS PAVIMENTOS, DUAS DEMÃOS. AF_03/2024</t>
  </si>
  <si>
    <t>33,02</t>
  </si>
  <si>
    <t>10.7.6</t>
  </si>
  <si>
    <t>10.8</t>
  </si>
  <si>
    <t>LOUÇAS, METAIS E ACESSÓRIOS</t>
  </si>
  <si>
    <t>10.8.1</t>
  </si>
  <si>
    <t>10.8.2</t>
  </si>
  <si>
    <t>10.8.3</t>
  </si>
  <si>
    <t>10.8.4</t>
  </si>
  <si>
    <t>10.8.5</t>
  </si>
  <si>
    <t>86935</t>
  </si>
  <si>
    <t>CUBA DE EMBUTIR DE AÇO INOXIDÁVEL MÉDIA, INCLUSO VÁLVULA TIPO AMERICANA EM METAL CROMADO E SIFÃO FLEXÍVEL EM PVC - FORNECIMENTO E INSTALAÇÃO. AF_01/2020</t>
  </si>
  <si>
    <t>424,03</t>
  </si>
  <si>
    <t>10.8.6</t>
  </si>
  <si>
    <t>86906</t>
  </si>
  <si>
    <t>TORNEIRA CROMADA DE MESA, 1/2" OU 3/4", PARA LAVATÓRIO, PADRÃO POPULAR - FORNECIMENTO E INSTALAÇÃO. AF_01/2020</t>
  </si>
  <si>
    <t>98,17</t>
  </si>
  <si>
    <t>10.8.7</t>
  </si>
  <si>
    <t>86911</t>
  </si>
  <si>
    <t>TORNEIRA CROMADA LONGA, DE PAREDE, 1/2" OU 3/4", PARA PIA DE COZINHA, PADRÃO POPULAR - FORNECIMENTO E INSTALAÇÃO. AF_01/2020</t>
  </si>
  <si>
    <t>114,87</t>
  </si>
  <si>
    <t>10.8.8</t>
  </si>
  <si>
    <t>86923</t>
  </si>
  <si>
    <t>TANQUE DE LOUÇA BRANCA SUSPENSO, 18L OU EQUIVALENTE, INCLUSO SIFÃO TIPO GARRAFA EM PVC, VÁLVULA PLÁSTICA E TORNEIRA DE METAL CROMADO PADRÃO POPULAR - FORNECIMENTO E INSTALAÇÃO. AF_01/2020</t>
  </si>
  <si>
    <t>771,45</t>
  </si>
  <si>
    <t>10.8.9</t>
  </si>
  <si>
    <t>11.002.0048</t>
  </si>
  <si>
    <t>TANQUE  DUPLO DE MÁRMORE SINTÉTICO, FORNECIMENTO E INSTALAÇÃO. TANQUE DUPLO COM CAPACIDADE DE 27+30 LITROS, ACABAMENTO ALTO BRILHO, 1200X550MM</t>
  </si>
  <si>
    <t>639,01</t>
  </si>
  <si>
    <t>10.8.10</t>
  </si>
  <si>
    <t>10.8.11</t>
  </si>
  <si>
    <t>86882</t>
  </si>
  <si>
    <t>SIFÃO DO TIPO GARRAFA/COPO EM PVC 1.1/4 X 1.1/2" - FORNECIMENTO E INSTALAÇÃO. AF_01/2020</t>
  </si>
  <si>
    <t>10.8.12</t>
  </si>
  <si>
    <t>10.8.13</t>
  </si>
  <si>
    <t>10.8.14</t>
  </si>
  <si>
    <t>10.8.15</t>
  </si>
  <si>
    <t>10.8.16</t>
  </si>
  <si>
    <t>10.8.17</t>
  </si>
  <si>
    <t>10.8.18</t>
  </si>
  <si>
    <t>11.002.0004</t>
  </si>
  <si>
    <t>PAPELEIRA PLASTICA TIPO DISPENSER PARA PAPEL HIGIENICO ROLAO, INCLUSO FIXAÇÃO</t>
  </si>
  <si>
    <t>10.9</t>
  </si>
  <si>
    <t>10.9.1</t>
  </si>
  <si>
    <t>91315</t>
  </si>
  <si>
    <t>KIT DE PORTA DE MADEIRA PARA PINTURA, SEMI-OCA (LEVE OU MÉDIA), PADRÃO POPULAR, 90X210CM, ESPESSURA DE 3,5CM, ITENS INCLUSOS: DOBRADIÇAS, MONTAGEM E INSTALAÇÃO DO BATENTE, FECHADURA COM EXECUÇÃO DO FURO - FORNECIMENTO E INSTALAÇÃO. AF_12/2019</t>
  </si>
  <si>
    <t>1279,04</t>
  </si>
  <si>
    <t>10.9.2</t>
  </si>
  <si>
    <t>10.9.3</t>
  </si>
  <si>
    <t>08.002.0053</t>
  </si>
  <si>
    <t>PORTA METALICA CHAPA DOBRADA N.18, DE CORRER /ABRIR, LISA, INCLUSIVE FERRAGENS, (EXCLUSIVE VIDRO). FORNECIMENTO E INSTALAÇÃO</t>
  </si>
  <si>
    <t>714,98</t>
  </si>
  <si>
    <t>10.9.4</t>
  </si>
  <si>
    <t>102162</t>
  </si>
  <si>
    <t>INSTALAÇÃO DE VIDRO LISO INCOLOR, E = 4 MM, EM ESQUADRIA DE ALUMÍNIO OU PVC, FIXADO COM BAGUETE. AF_01/2021_PS</t>
  </si>
  <si>
    <t>383,72</t>
  </si>
  <si>
    <t>10.9.5</t>
  </si>
  <si>
    <t>08.004.0017</t>
  </si>
  <si>
    <t>PORTAO DE CORRER EM CHAPA TIPO PAINEL LAMBRIL QUADRADO, COM PORTA SOCIAL COMPLETA INCLUIDA, COM REQUADRO, ACABAMENTO NATURAL, COM TRILHOS E ROLDANAS - FORNECIMENTO E INSTALAÇÃO</t>
  </si>
  <si>
    <t>664,07</t>
  </si>
  <si>
    <t>10.9.6</t>
  </si>
  <si>
    <t>08.004.0187</t>
  </si>
  <si>
    <t>PORTA EM FERRO DE CORRER, PARA RECEBER VIDRO, SOB MEDIDA COM FECHADURA</t>
  </si>
  <si>
    <t>2144,66</t>
  </si>
  <si>
    <t>10.9.7</t>
  </si>
  <si>
    <t>08.004.0178</t>
  </si>
  <si>
    <t>JANELA BASCULANTE EM FERRO COM VIDRO FANTASIA 3 MM LISO</t>
  </si>
  <si>
    <t>1329,45</t>
  </si>
  <si>
    <t>10.9.8</t>
  </si>
  <si>
    <t>10.9.9</t>
  </si>
  <si>
    <t>10.9.10</t>
  </si>
  <si>
    <t>10.10</t>
  </si>
  <si>
    <t>10.10.1</t>
  </si>
  <si>
    <t>COT.232(03/2025)</t>
  </si>
  <si>
    <t>GALPÃO COM MEZANINO PRÉ-FABRICADO 10,80X25,20X6,30M INCLUSO COBERTURA</t>
  </si>
  <si>
    <t>227811,33</t>
  </si>
  <si>
    <t>10.10.2</t>
  </si>
  <si>
    <t>101963</t>
  </si>
  <si>
    <t>LAJE PRÉ-MOLDADA UNIDIRECIONAL, BIAPOIADA, PARA PISO, ENCHIMENTO EM CERÂMICA, VIGOTA CONVENCIONAL, ALTURA TOTAL DA LAJE (ENCHIMENTO+CAPA) = (8+4). AF_11/2020</t>
  </si>
  <si>
    <t>226,88</t>
  </si>
  <si>
    <t>10.10.3</t>
  </si>
  <si>
    <t>08.007.0016</t>
  </si>
  <si>
    <t>Escada em ferro, degraus em chapa xadrez 3/16", perfil em "u" 152,40 x 5,10mm, inclusive corrimão em tubo de ferro galv. 1 1/2"</t>
  </si>
  <si>
    <t>m</t>
  </si>
  <si>
    <t>1874,1</t>
  </si>
  <si>
    <t>10.10.4</t>
  </si>
  <si>
    <t>08.004.0155</t>
  </si>
  <si>
    <t>Quadro de proteção com tela de arame galvanizado, ondulada, fio 18 bwg, malha 2,5x2,5 cm, fixada com cantoneiras em aço</t>
  </si>
  <si>
    <t>112,14</t>
  </si>
  <si>
    <t>11.1</t>
  </si>
  <si>
    <t>11.1.1</t>
  </si>
  <si>
    <t>11.1.2</t>
  </si>
  <si>
    <t>11.006.0092</t>
  </si>
  <si>
    <t>CAIXA DE PASSAGEM E INSPECAO EM CONCRETO 40x40x40cm C/ TAMPA</t>
  </si>
  <si>
    <t>255,76</t>
  </si>
  <si>
    <t>11.1.3</t>
  </si>
  <si>
    <t>14.006.0053</t>
  </si>
  <si>
    <t>CAIXA DE CONCRETO ARMADO PRE-MOLDADO, SEM FUNDO, QUADRADA, DIMENSOES DE 0,40 X 0,40 X 0,40 M COM TAMPA PRÉ-MOLDADA.</t>
  </si>
  <si>
    <t>258,37</t>
  </si>
  <si>
    <t>11.2</t>
  </si>
  <si>
    <t>11.2.1</t>
  </si>
  <si>
    <t>104014</t>
  </si>
  <si>
    <t>BUCHA DE REDUÇÃO, LONGA, PVC, SOLDÁVEL, DN 40 X 25 MM, INSTALADO EM RAMAL DE DISTRIBUIÇÃO DE ÁGUA - FORNECIMENTO E INSTALAÇÃO. AF_06/2022</t>
  </si>
  <si>
    <t>12,78</t>
  </si>
  <si>
    <t>11.2.2</t>
  </si>
  <si>
    <t>11.2.3</t>
  </si>
  <si>
    <t>89742</t>
  </si>
  <si>
    <t>CURVA CURTA 90 GRAUS, PVC, SERIE NORMAL, ESGOTO PREDIAL, DN 75 MM, JUNTA ELÁSTICA, FORNECIDO E INSTALADO EM RAMAL DE DESCARGA OU RAMAL DE ESGOTO SANITÁRIO. AF_08/2022</t>
  </si>
  <si>
    <t>48,78</t>
  </si>
  <si>
    <t>11.2.4</t>
  </si>
  <si>
    <t>97453</t>
  </si>
  <si>
    <t>CURVA 90 GRAUS, EM AÇO, CONEXÃO SOLDADA, DN 50 (2"), INSTALADO EM PRUMADAS - FORNECIMENTO E INSTALAÇÃO. AF_10/2020</t>
  </si>
  <si>
    <t>242,16</t>
  </si>
  <si>
    <t>11.2.5</t>
  </si>
  <si>
    <t>96638</t>
  </si>
  <si>
    <t>JOELHO 45 GRAUS, PPR, DN 25 MM, CLASSE PN 25, INSTALADO EM RAMAL OU SUB-RAMAL DE ÁGUA FORNECIMENTO E INSTALAÇÃO. AF_08/2022</t>
  </si>
  <si>
    <t>18,69</t>
  </si>
  <si>
    <t>11.2.6</t>
  </si>
  <si>
    <t>11.2.7</t>
  </si>
  <si>
    <t>89481</t>
  </si>
  <si>
    <t>JOELHO 90 GRAUS, PVC, SOLDÁVEL, DN 25MM, INSTALADO EM PRUMADA DE ÁGUA - FORNECIMENTO E INSTALAÇÃO. AF_06/2022</t>
  </si>
  <si>
    <t>6,42</t>
  </si>
  <si>
    <t>11.2.8</t>
  </si>
  <si>
    <t>89501</t>
  </si>
  <si>
    <t>JOELHO 90 GRAUS, PVC, SOLDÁVEL, DN 50MM, INSTALADO EM PRUMADA DE ÁGUA - FORNECIMENTO E INSTALAÇÃO. AF_06/2022</t>
  </si>
  <si>
    <t>17,2</t>
  </si>
  <si>
    <t>11.2.9</t>
  </si>
  <si>
    <t>89579</t>
  </si>
  <si>
    <t>LUVA DE REDUÇÃO, PVC, SOLDÁVEL, DN 50MM X 25MM, INSTALADO EM PRUMADA DE ÁGUA FORNECIMENTO E INSTALAÇÃO. AF_06/2022</t>
  </si>
  <si>
    <t>14,05</t>
  </si>
  <si>
    <t>11.2.10</t>
  </si>
  <si>
    <t>89528</t>
  </si>
  <si>
    <t>LUVA, PVC, SOLDÁVEL, DN 25MM, INSTALADO EM PRUMADA DE ÁGUA - FORNECIMENTO E INSTALAÇÃO. AF_06/2022</t>
  </si>
  <si>
    <t>5,2</t>
  </si>
  <si>
    <t>11.2.11</t>
  </si>
  <si>
    <t>103995</t>
  </si>
  <si>
    <t>LUVA, PVC, SOLDÁVEL, DN 50MM, INSTALADO EM RAMAL DE DISTRIBUIÇÃO DE ÁGUA - FORNECIMENTO E INSTALAÇÃO. AF_06/2022</t>
  </si>
  <si>
    <t>18,02</t>
  </si>
  <si>
    <t>11.2.12</t>
  </si>
  <si>
    <t>11.2.13</t>
  </si>
  <si>
    <t>11.2.14</t>
  </si>
  <si>
    <t>11.2.15</t>
  </si>
  <si>
    <t>89625</t>
  </si>
  <si>
    <t>TE, PVC, SOLDÁVEL, DN 50MM, INSTALADO EM PRUMADA DE ÁGUA - FORNECIMENTO E INSTALAÇÃO. AF_06/2022</t>
  </si>
  <si>
    <t>27,26</t>
  </si>
  <si>
    <t>11.2.16</t>
  </si>
  <si>
    <t>89629</t>
  </si>
  <si>
    <t>TE, PVC, SOLDÁVEL, DN 75MM, INSTALADO EM PRUMADA DE ÁGUA - FORNECIMENTO E INSTALAÇÃO. AF_06/2022</t>
  </si>
  <si>
    <t>95,59</t>
  </si>
  <si>
    <t>11.2.17</t>
  </si>
  <si>
    <t>89594</t>
  </si>
  <si>
    <t>UNIÃO, PVC, SOLDÁVEL, DN 50MM, INSTALADO EM PRUMADA DE ÁGUA - FORNECIMENTO E INSTALAÇÃO. AF_06/2022</t>
  </si>
  <si>
    <t>42,36</t>
  </si>
  <si>
    <t>11.3</t>
  </si>
  <si>
    <t>11.3.1</t>
  </si>
  <si>
    <t>11.3.2</t>
  </si>
  <si>
    <t>11.005.0231</t>
  </si>
  <si>
    <t>ANEL DE BORRACHA, DN 150 MM PARA LINHA PVC RÍGIDO BRANCO SÉRIE NORMAL</t>
  </si>
  <si>
    <t>15,99</t>
  </si>
  <si>
    <t>11.3.3</t>
  </si>
  <si>
    <t>11.005.0232</t>
  </si>
  <si>
    <t>ANEL DE BORRACHA, DN 150 MM PARA LINHA PVC RÍGIDO BRANCO SÉRIE R</t>
  </si>
  <si>
    <t>18,13</t>
  </si>
  <si>
    <t>11.3.4</t>
  </si>
  <si>
    <t>11.3.5</t>
  </si>
  <si>
    <t>11.3.6</t>
  </si>
  <si>
    <t>104065</t>
  </si>
  <si>
    <t>CURVA LONGA, 45 GRAUS, PVC OCRE, JUNTA ELÁSTICA, DN 150 MM, PARA COLETOR PREDIAL DE ESGOTO. AF_06/2022</t>
  </si>
  <si>
    <t>184</t>
  </si>
  <si>
    <t>11.3.7</t>
  </si>
  <si>
    <t>89812</t>
  </si>
  <si>
    <t>CURVA LONGA 90 GRAUS, PVC, SERIE NORMAL, ESGOTO PREDIAL, DN 100 MM, JUNTA ELÁSTICA, FORNECIDO E INSTALADO EM PRUMADA DE ESGOTO SANITÁRIO OU VENTILAÇÃO. AF_08/2022</t>
  </si>
  <si>
    <t>98,02</t>
  </si>
  <si>
    <t>11.3.8</t>
  </si>
  <si>
    <t>89810</t>
  </si>
  <si>
    <t>JOELHO 45 GRAUS, PVC, SERIE NORMAL, ESGOTO PREDIAL, DN 100 MM, JUNTA ELÁSTICA, FORNECIDO E INSTALADO EM PRUMADA DE ESGOTO SANITÁRIO OU VENTILAÇÃO. AF_08/2022</t>
  </si>
  <si>
    <t>35,74</t>
  </si>
  <si>
    <t>11.3.9</t>
  </si>
  <si>
    <t>89855</t>
  </si>
  <si>
    <t>JOELHO 45 GRAUS, PVC, SERIE NORMAL, ESGOTO PREDIAL, DN 150 MM, JUNTA ELÁSTICA, FORNECIDO E INSTALADO EM SUBCOLETOR AÉREO DE ESGOTO SANITÁRIO. AF_08/2022</t>
  </si>
  <si>
    <t>136,02</t>
  </si>
  <si>
    <t>11.3.10</t>
  </si>
  <si>
    <t>89591</t>
  </si>
  <si>
    <t>JOELHO 45 GRAUS, PVC, SERIE R, ÁGUA PLUVIAL, DN 150 MM, JUNTA ELÁSTICA, FORNECIDO E INSTALADO EM CONDUTORES VERTICAIS DE ÁGUAS PLUVIAIS. AF_06/2022</t>
  </si>
  <si>
    <t>157,22</t>
  </si>
  <si>
    <t>11.3.11</t>
  </si>
  <si>
    <t>11.003.0041</t>
  </si>
  <si>
    <t>JOELHO PVC 90º ESGOTO 100MM - FORNECIMENTO E INSTALACAO</t>
  </si>
  <si>
    <t>41,34</t>
  </si>
  <si>
    <t>11.3.12</t>
  </si>
  <si>
    <t>89854</t>
  </si>
  <si>
    <t>JOELHO 90 GRAUS, PVC, SERIE NORMAL, ESGOTO PREDIAL, DN 150 MM, JUNTA ELÁSTICA, FORNECIDO E INSTALADO EM SUBCOLETOR AÉREO DE ESGOTO SANITÁRIO. AF_08/2022</t>
  </si>
  <si>
    <t>129,43</t>
  </si>
  <si>
    <t>11.3.13</t>
  </si>
  <si>
    <t>89823</t>
  </si>
  <si>
    <t>LUVA DE CORRER, PVC, SERIE NORMAL, ESGOTO PREDIAL, DN 100 MM, JUNTA ELÁSTICA, FORNECIDO E INSTALADO EM PRUMADA DE ESGOTO SANITÁRIO OU VENTILAÇÃO. AF_08/2022</t>
  </si>
  <si>
    <t>43,44</t>
  </si>
  <si>
    <t>11.3.14</t>
  </si>
  <si>
    <t>95693</t>
  </si>
  <si>
    <t>LUVA SIMPLES, PVC, SÉRIE NORMAL, ESGOTO PREDIAL, DN 150 MM, JUNTA ELÁSTICA, FORNECIDO E INSTALADO EM SUBCOLETOR AÉREO DE ESGOTO SANITÁRIO. AF_08/2022</t>
  </si>
  <si>
    <t>63,4</t>
  </si>
  <si>
    <t>11.3.15</t>
  </si>
  <si>
    <t>89679</t>
  </si>
  <si>
    <t>LUVA DE CORRER, PVC, SERIE R, ÁGUA PLUVIAL, DN 150 MM, JUNTA ELÁSTICA, FORNECIDO E INSTALADO EM CONDUTORES VERTICAIS DE ÁGUAS PLUVIAIS. AF_06/2022</t>
  </si>
  <si>
    <t>149,49</t>
  </si>
  <si>
    <t>11.3.16</t>
  </si>
  <si>
    <t>11.4</t>
  </si>
  <si>
    <t>RESERVATÓRIO</t>
  </si>
  <si>
    <t>11.4.1</t>
  </si>
  <si>
    <t>12.011.0025</t>
  </si>
  <si>
    <t>CHAVE DE BOIA AUTOMÁTICA</t>
  </si>
  <si>
    <t>119,59</t>
  </si>
  <si>
    <t>11.4.2</t>
  </si>
  <si>
    <t>M3903</t>
  </si>
  <si>
    <t>Reservatório metálico tipo taça - capacidade de 20.000 l</t>
  </si>
  <si>
    <t>33809,31</t>
  </si>
  <si>
    <t>11.4.3</t>
  </si>
  <si>
    <t>14.006.0056</t>
  </si>
  <si>
    <t>POÇO ARTESIANO PROFUNDIDADE MÉDIA DE 170 METROS - FORNECIMENTO E INSTALAÇÃO</t>
  </si>
  <si>
    <t>100685,42</t>
  </si>
  <si>
    <t>11.4.4</t>
  </si>
  <si>
    <t>INC.0067</t>
  </si>
  <si>
    <t>BASE EM CONCRETO ARMADO, PARA RESERVATORIO METALICO, NA(S) ESPECIFICACAO(OES): 20 M3 E H=7,50 M</t>
  </si>
  <si>
    <t>11010,51</t>
  </si>
  <si>
    <t>11.5</t>
  </si>
  <si>
    <t>11.5.1</t>
  </si>
  <si>
    <t>11.5.2</t>
  </si>
  <si>
    <t>89613</t>
  </si>
  <si>
    <t>ADAPTADOR CURTO COM BOLSA E ROSCA PARA REGISTRO, PVC, SOLDÁVEL, DN 75MM X 2.1/2", INSTALADO EM PRUMADA DE ÁGUA - FORNECIMENTO E INSTALAÇÃO. AF_12/2014</t>
  </si>
  <si>
    <t>36,48</t>
  </si>
  <si>
    <t>11.5.3</t>
  </si>
  <si>
    <t>11.002.0236</t>
  </si>
  <si>
    <t>VALVULA DE RETENCAO ESGOTO DN 100MM</t>
  </si>
  <si>
    <t>177,45</t>
  </si>
  <si>
    <t>11.5.4</t>
  </si>
  <si>
    <t>11.005.0239</t>
  </si>
  <si>
    <t>VÁLVULA DE RETENÇÃO PVC SOLDÁVEL 50 MM</t>
  </si>
  <si>
    <t>136,65</t>
  </si>
  <si>
    <t>11.6</t>
  </si>
  <si>
    <t>11.6.1</t>
  </si>
  <si>
    <t>11.6.2</t>
  </si>
  <si>
    <t>11.6.3</t>
  </si>
  <si>
    <t>11.6.4</t>
  </si>
  <si>
    <t>89449</t>
  </si>
  <si>
    <t>TUBO, PVC, SOLDÁVEL, DE 50MM, INSTALADO EM PRUMADA DE ÁGUA - FORNECIMENTO E INSTALAÇÃO. AF_06/2022</t>
  </si>
  <si>
    <t>21,63</t>
  </si>
  <si>
    <t>11.6.5</t>
  </si>
  <si>
    <t>11.6.6</t>
  </si>
  <si>
    <t>89580</t>
  </si>
  <si>
    <t>TUBO PVC, SÉRIE R, ÁGUA PLUVIAL, DN 150 MM, FORNECIDO E INSTALADO EM CONDUTORES VERTICAIS DE ÁGUAS PLUVIAIS. AF_06/2022</t>
  </si>
  <si>
    <t>85,42</t>
  </si>
  <si>
    <t>11.6.7</t>
  </si>
  <si>
    <t>104166</t>
  </si>
  <si>
    <t>TUBO PVC, SÉRIE R, ÁGUA PLUVIAL, DN 150 MM, FORNECIDO E INSTALADO EM RAMAL DE ENCAMINHAMENTO. AF_06/2022</t>
  </si>
  <si>
    <t>92,12</t>
  </si>
  <si>
    <t>11.6.8</t>
  </si>
  <si>
    <t>11.009.0018</t>
  </si>
  <si>
    <t>Tubo PEAD PE 80 PN 6 - D = 40 mm</t>
  </si>
  <si>
    <t>26,47</t>
  </si>
  <si>
    <t>11.6.9</t>
  </si>
  <si>
    <t>90105</t>
  </si>
  <si>
    <t>ESCAVAÇÃO MECANIZADA DE VALA COM PROFUNDIDADE ATÉ 1,5 M (MÉDIA MONTANTE E JUSANTE/UMA COMPOSIÇÃO POR TRECHO), RETROESCAV. (0,26 M3), LARGURA MENOR QUE 0,8 M, EM SOLO DE 1A CATEGORIA, LOCAIS COM BAIXO NÍVEL DE INTERFERÊNCIA. AF_09/2024</t>
  </si>
  <si>
    <t>11.6.10</t>
  </si>
  <si>
    <t>93378</t>
  </si>
  <si>
    <t>REATERRO MECANIZADO DE VALA COM RETROESCAVADEIRA (CAPACIDADE DA CAÇAMBA DA RETRO: 0,26 M³/POTÊNCIA: 88 HP), LARGURA ATÉ 0,8 M, PROFUNDIDADE ATÉ 1,5 M, COM SOLO (SEM SUBSTITUIÇÃO) DE 1ª CATEGORIA, COM COMPACTADOR DE SOLOS DE PERCUSSÃO. AF_08/2023</t>
  </si>
  <si>
    <t>28,94</t>
  </si>
  <si>
    <t>11.7</t>
  </si>
  <si>
    <t>FOSSA, FILTRO E SUMIDOURO</t>
  </si>
  <si>
    <t>11.7.1</t>
  </si>
  <si>
    <t>11.007.0047</t>
  </si>
  <si>
    <t>SUMIDOURO CIRCULAR COM 8 ANÉIS DE CONCRETO ARMADO, PERFURADO (DIAMETRO INTERNO = 2,50M E ALTURA 0,50M CADA) REJUNTADA COM ARGAMASSA NO TRACO 1:3 (EM VOLUME DE CIMENTO E AREIA UMIDA) COM ADICAO DE IMPERMEABILIZANTE, INCLUSIVE TAMPA PRE-MOLDADA - FORNECIMENTO E INSTALAÇÃO</t>
  </si>
  <si>
    <t>7876,05</t>
  </si>
  <si>
    <t>11.7.2</t>
  </si>
  <si>
    <t>11.007.0048</t>
  </si>
  <si>
    <t>SUMIDOURO CIRCULAR COM 6 ANÉIS DE CONCRETO ARMADO, PERFURADO (DIAMETRO INTERNO = 2,50M E ALTURA 0,50M CADA) REJUNTADA COM ARGAMASSA NO TRACO 1:3 (EM VOLUME DE CIMENTO E AREIA UMIDA) COM ADICAO DE IMPERMEABILIZANTE, INCLUSIVE TAMPA PRE-MOLDADA - FORNECIMENTO E INSTALAÇÃO</t>
  </si>
  <si>
    <t>6073,83</t>
  </si>
  <si>
    <t>11.7.3</t>
  </si>
  <si>
    <t>11.007.0049</t>
  </si>
  <si>
    <t>FILTRO ANAERÓBIO CIRCULAR COM 5 ANÉIS DE CONCRETO ARMADO (DIAMETRO INTERNO = 2,50M E ALTURA 0,50M CADA)  REJUNTADA COM ARGAMASSA NO TRACO 1:3 (EM VOLUME DE CIMENTO E AREIA UMIDA), INCLUSIVE TAMPA PRE-MOLDADA - FORNECIMENTO E INSTALAÇÃO</t>
  </si>
  <si>
    <t>7408,11</t>
  </si>
  <si>
    <t>11.7.4</t>
  </si>
  <si>
    <t>11.007.0050</t>
  </si>
  <si>
    <t>FILTRO ANAERÓBIO CIRCULAR COM 6 ANÉIS DE CONCRETO ARMADO (DIAMETRO INTERNO = 2,00M E ALTURA 0,50M CADA)  REJUNTADA COM ARGAMASSA NO TRACO 1:3 (EM VOLUME DE CIMENTO E AREIA UMIDA), INCLUSIVE TAMPA PRE-MOLDADA - FORNECIMENTO E INSTALAÇÃO</t>
  </si>
  <si>
    <t>6722,08</t>
  </si>
  <si>
    <t>11.7.5</t>
  </si>
  <si>
    <t>11.007.0051</t>
  </si>
  <si>
    <t>FOSSA SEPTICA CIRCULAR COM 6 ANÉIS DE CONCRETO PRE-MOLDADO ARMADO (DIAMETRO INTERNO = 2,0M E ALTURA 0,50M CADA), REJUNTADA COM ARGAMASSA NO TRACO 1:3 (EM VOLUME DE CIMENTO E AREIA UMIDA) COM ADICAO DE IMPERMEABILIZANTE, INCLUSIVE TAMPA PRE-MOLDADA - FORNECIMENTO E INSTALAÇÃO</t>
  </si>
  <si>
    <t>6450,76</t>
  </si>
  <si>
    <t>11.7.6</t>
  </si>
  <si>
    <t>11.007.0052</t>
  </si>
  <si>
    <t>FOSSA SEPTICA CIRCULAR COM 5 ANÉIS DE CONCRETO PRE-MOLDADO ARMADO (DIAMETRO INTERNO = 2,5M E ALTURA 0,50M CADA), REJUNTADA COM ARGAMASSA NO TRACO 1:3 (EM VOLUME DE CIMENTO E AREIA UMIDA) COM ADICAO DE IMPERMEABILIZANTE, INCLUSIVE TAMPA PRE-MOLDADA - FORNECIMENTO E INSTALAÇÃO</t>
  </si>
  <si>
    <t>7136,79</t>
  </si>
  <si>
    <t>11.7.8</t>
  </si>
  <si>
    <t>100979</t>
  </si>
  <si>
    <t>CARGA, MANOBRA E DESCARGA DE SOLOS E MATERIAIS GRANULARES EM CAMINHÃO BASCULANTE 14 M³ - CARGA COM ESCAVADEIRA HIDRÁULICA (CAÇAMBA DE 1,20 M³ / 155 HP) E DESCARGA LIVRE (UNIDADE: M3). AF_07/2020</t>
  </si>
  <si>
    <t>8,3</t>
  </si>
  <si>
    <t>11.7.9</t>
  </si>
  <si>
    <t>12.1</t>
  </si>
  <si>
    <t>91933</t>
  </si>
  <si>
    <t>CABO DE COBRE FLEXÍVEL ISOLADO, 10 MM², ANTI-CHAMA 0,6/1,0 KV, PARA CIRCUITOS TERMINAIS - FORNECIMENTO E INSTALAÇÃO. AF_03/2023</t>
  </si>
  <si>
    <t>20,55</t>
  </si>
  <si>
    <t>12.2</t>
  </si>
  <si>
    <t>91935</t>
  </si>
  <si>
    <t>CABO DE COBRE FLEXÍVEL ISOLADO, 16 MM², ANTI-CHAMA 0,6/1,0 KV, PARA CIRCUITOS TERMINAIS - FORNECIMENTO E INSTALAÇÃO. AF_03/2023</t>
  </si>
  <si>
    <t>32,28</t>
  </si>
  <si>
    <t>12.3</t>
  </si>
  <si>
    <t>101562</t>
  </si>
  <si>
    <t>CABO DE COBRE FLEXÍVEL ISOLADO, 25 MM², 0,6/1,0 KV, PARA REDE AÉREA DE DISTRIBUIÇÃO DE ENERGIA ELÉTRICA DE BAIXA TENSÃO - FORNECIMENTO E INSTALAÇÃO. AF_07/2020</t>
  </si>
  <si>
    <t>32,66</t>
  </si>
  <si>
    <t>12.4</t>
  </si>
  <si>
    <t>101563</t>
  </si>
  <si>
    <t>CABO DE COBRE FLEXÍVEL ISOLADO, 35 MM², 0,6/1,0 KV, PARA REDE AÉREA DE DISTRIBUIÇÃO DE ENERGIA ELÉTRICA DE BAIXA TENSÃO - FORNECIMENTO E INSTALAÇÃO. AF_07/2020</t>
  </si>
  <si>
    <t>46,12</t>
  </si>
  <si>
    <t>12.5</t>
  </si>
  <si>
    <t>101564</t>
  </si>
  <si>
    <t>CABO DE COBRE FLEXÍVEL ISOLADO, 50 MM², 0,6/1,0 KV, PARA REDE AÉREA DE DISTRIBUIÇÃO DE ENERGIA ELÉTRICA DE BAIXA TENSÃO - FORNECIMENTO E INSTALAÇÃO. AF_07/2020</t>
  </si>
  <si>
    <t>68,16</t>
  </si>
  <si>
    <t>12.6</t>
  </si>
  <si>
    <t>101565</t>
  </si>
  <si>
    <t>CABO DE COBRE FLEXÍVEL ISOLADO, 70 MM², 0,6/1,0 KV, PARA REDE AÉREA DE DISTRIBUIÇÃO DE ENERGIA ELÉTRICA DE BAIXA TENSÃO - FORNECIMENTO E INSTALAÇÃO. AF_07/2020</t>
  </si>
  <si>
    <t>95,34</t>
  </si>
  <si>
    <t>12.7</t>
  </si>
  <si>
    <t>12.001.0010</t>
  </si>
  <si>
    <t>POSTO DE TRANSFORMAÇÃO TRIFÁSICO (ENTRADA DE ENERGIA) 112,5 kVA - 13,8kV/220 V</t>
  </si>
  <si>
    <t>62507,36</t>
  </si>
  <si>
    <t>12.8</t>
  </si>
  <si>
    <t>12.001.0332</t>
  </si>
  <si>
    <t>POSTO DE TRANSFORMAÇÃO TRIFÁSICO (ENTRADA DE ENERGIA) 10 kVA</t>
  </si>
  <si>
    <t>32322,3</t>
  </si>
  <si>
    <t>12.9</t>
  </si>
  <si>
    <t>12.10</t>
  </si>
  <si>
    <t>12.002.0419</t>
  </si>
  <si>
    <t>ELETRODUTO GALVANIZADO 2"</t>
  </si>
  <si>
    <t>135,96</t>
  </si>
  <si>
    <t>12.11</t>
  </si>
  <si>
    <t>12.001.0312</t>
  </si>
  <si>
    <t>CURVA 90 GRAUS, PARA ELETRODUTO, EM ACO GALVANIZADO ELETROLITICO, DIAMETRO DE 50 MM (2") - FORNECIMENTO E INSTALAÇÃO</t>
  </si>
  <si>
    <t>13.1</t>
  </si>
  <si>
    <t>13.2</t>
  </si>
  <si>
    <t>13.3</t>
  </si>
  <si>
    <t>104737</t>
  </si>
  <si>
    <t>REATERRO MANUAL DE VALAS, COM PLACA VIBRATÓRIA. AF_08/2023</t>
  </si>
  <si>
    <t>25,83</t>
  </si>
  <si>
    <t>13.4</t>
  </si>
  <si>
    <t>12.014.0022</t>
  </si>
  <si>
    <t>SOLDA EXOTERMICA COM MOLDE (T) CARTUCHO 90/115/150/250</t>
  </si>
  <si>
    <t>81</t>
  </si>
  <si>
    <t>13.5</t>
  </si>
  <si>
    <t>96977</t>
  </si>
  <si>
    <t>CORDOALHA DE COBRE NU 50 MM², ENTERRADA - FORNECIMENTO E INSTALAÇÃO. AF_08/2023</t>
  </si>
  <si>
    <t>74,32</t>
  </si>
  <si>
    <t>13.6</t>
  </si>
  <si>
    <t>12.013.0027</t>
  </si>
  <si>
    <t>CAIXA DE EQUALIZAÇÃO DE EMBUTIR EM AÇO COM BARRAMENTO - FORNECIMENTO E INSTALAÇÃO</t>
  </si>
  <si>
    <t>358,69</t>
  </si>
  <si>
    <t>13.7</t>
  </si>
  <si>
    <t>96984</t>
  </si>
  <si>
    <t>ELETRODUTO PVC RÍGIDO, DIÂMETRO 40MM, COM 3 METROS, PARA SPDA - FORNECIMENTO E INSTALAÇÃO. AF_08/2023</t>
  </si>
  <si>
    <t>71,28</t>
  </si>
  <si>
    <t>13.8</t>
  </si>
  <si>
    <t>12.014.0015</t>
  </si>
  <si>
    <t>CAIXA DE INSPEÇÃO DE ATERRAMENTO TIPO SUSPENSA EM POLIPROPILENO COM CONECTOR DE MEDIÇÃO</t>
  </si>
  <si>
    <t>174,82</t>
  </si>
  <si>
    <t>13.9</t>
  </si>
  <si>
    <t>12.004.0025</t>
  </si>
  <si>
    <t>ABRAÇADEIRA EM AÇO, TIPO D, COM 2" E PARAFUSO DE FIXAÇÃO. FORNECIMENTO E INSTALAÇÃO</t>
  </si>
  <si>
    <t>8,58</t>
  </si>
  <si>
    <t>13.10</t>
  </si>
  <si>
    <t>12.004.0112</t>
  </si>
  <si>
    <t>BUCHA DE NYLON SEM ABA S8, COM PARAFUSO DE 4,80 X 50 MM EM ACO ZINCADO COM ROSCA SOBERBA, CABECA CHATA E FENDA PHILLIPS - FORNECIMENTO E INSTALAÇÃO</t>
  </si>
  <si>
    <t>1,34</t>
  </si>
  <si>
    <t>13.11</t>
  </si>
  <si>
    <t>24.001.0037</t>
  </si>
  <si>
    <t>PARAFUSO AUTO ATARRAXANTE EM AÇO - 4,2 X 32MM - FORNECIMENTO E COLOCAÇÃO</t>
  </si>
  <si>
    <t>1,12</t>
  </si>
  <si>
    <t>13.12</t>
  </si>
  <si>
    <t>12.009.0010</t>
  </si>
  <si>
    <t>CORDOALHA DE COBRE NU 35 MM², ENTERRADA, SEM ISOLADOR - FORNECIMENTO E INSTALAÇÃO</t>
  </si>
  <si>
    <t>62,41</t>
  </si>
  <si>
    <t>13.13</t>
  </si>
  <si>
    <t>12.014.0025</t>
  </si>
  <si>
    <t>TERMINAL AEREO EM ACO GALVANIZADO COM BASE DE FIXACAO H = 30CM</t>
  </si>
  <si>
    <t>43,02</t>
  </si>
  <si>
    <t>13.14</t>
  </si>
  <si>
    <t>12.014.0035</t>
  </si>
  <si>
    <t>CONECTOR PARA SPDA SPLIT BOLT 35 MM² - FORNECIMENTO E INSTALAÇÃO.</t>
  </si>
  <si>
    <t>27</t>
  </si>
  <si>
    <t>13.15</t>
  </si>
  <si>
    <t>96989</t>
  </si>
  <si>
    <t>CAPTOR TIPO FRANKLIN PARA SPDA - FORNECIMENTO E INSTALAÇÃO. AF_08/2023</t>
  </si>
  <si>
    <t>193,37</t>
  </si>
  <si>
    <t>13.16</t>
  </si>
  <si>
    <t>12.013.0033</t>
  </si>
  <si>
    <t>SUPORTE PORTA BANDEIRA REFORÇADO PARA MASTRO Ø 2"</t>
  </si>
  <si>
    <t>54,69</t>
  </si>
  <si>
    <t>13.17</t>
  </si>
  <si>
    <t>12.013.0034</t>
  </si>
  <si>
    <t>BARRA CONDUTORA CHATA EM COBRE DE 3/4" X 3/16", INCLUSIVE ACESSÓRIOS DE FIXAÇÃO</t>
  </si>
  <si>
    <t>279,65</t>
  </si>
  <si>
    <t>13.18</t>
  </si>
  <si>
    <t>12.014.0045</t>
  </si>
  <si>
    <t>SELANTE ELASTICO MONOCOMPONENTE A BASE DE POLIURETANO PARA SPDA</t>
  </si>
  <si>
    <t>61,79</t>
  </si>
  <si>
    <t>13.19</t>
  </si>
  <si>
    <t>12.014.0074</t>
  </si>
  <si>
    <t>CAIXA DE INSPECAO PARA ATERRAMENTO OU OUTRO USO, EM PVC, DN = 300 X *300* MM, COM TAMPA DE FERRO FUNDIDO</t>
  </si>
  <si>
    <t>368,64</t>
  </si>
  <si>
    <t>14.1</t>
  </si>
  <si>
    <t>20.002.0154</t>
  </si>
  <si>
    <t>PLACA DE SINALIZACAO DE SEGURANCA CONTRA INCENDIO, FOTOLUMINESCENTE, RETANGULAR, *13 X 26* CM, EM PVC *2* MM ANTI-CHAMAS (SIMBOLOS, CORES E PICTOGRAMAS CONFORME NBR 13434)</t>
  </si>
  <si>
    <t>31,5</t>
  </si>
  <si>
    <t>14.2</t>
  </si>
  <si>
    <t>20.002.0127</t>
  </si>
  <si>
    <t>PLACA M-1/(700/500) INDICAÇÃO DOS SISTEMAS DE PROTEÇÃO CONTRA INCÊNDIO NA EDIFICAÇÃO</t>
  </si>
  <si>
    <t>184,27</t>
  </si>
  <si>
    <t>14.3</t>
  </si>
  <si>
    <t>20.002.0117</t>
  </si>
  <si>
    <t>PLACA DE SINALIZAÇÃO DE 300MM, ALERTA, SIMBOLO TRIANGULAR, FUNDO AMARELO, PICTOGRAMA PRETA FAIXA TRIANGULAR PRETA</t>
  </si>
  <si>
    <t>59,06</t>
  </si>
  <si>
    <t>14.4</t>
  </si>
  <si>
    <t>20.002.0094</t>
  </si>
  <si>
    <t>PLACA FOTOLUMINESCENTE "P2" (PROIBIDO PRODUZIR CHAMA)</t>
  </si>
  <si>
    <t>63,1</t>
  </si>
  <si>
    <t>14.5</t>
  </si>
  <si>
    <t>20.002.0012</t>
  </si>
  <si>
    <t>PLACA E-5/140 SINALIZAÇÃO EXTINTOR DE INCÊNDIO, SÍMBOLO QUADRADO FUNDO VERMELHO PICTOGRAMA FOTOLUMINESCENTE</t>
  </si>
  <si>
    <t>24,76</t>
  </si>
  <si>
    <t>14.6</t>
  </si>
  <si>
    <t>101908</t>
  </si>
  <si>
    <t>EXTINTOR DE INCÊNDIO PORTÁTIL COM CARGA DE PQS DE 4 KG, CLASSE BC - FORNECIMENTO E INSTALAÇÃO. AF_10/2020_PE</t>
  </si>
  <si>
    <t>263,58</t>
  </si>
  <si>
    <t>14.7</t>
  </si>
  <si>
    <t>20.002.0171</t>
  </si>
  <si>
    <t>LUMINÁRIA DE EMERGÊNCIA BALIZAMENTO</t>
  </si>
  <si>
    <t>268,66</t>
  </si>
  <si>
    <t>14.8</t>
  </si>
  <si>
    <t>20.002.0174</t>
  </si>
  <si>
    <t>LUMINÁRIA DE EMERGÊNCIA, COM 2 FARÓIS LED, 2000 LUMENS - FORNECIMENTO E INSTALAÇÃO.</t>
  </si>
  <si>
    <t>321,45</t>
  </si>
  <si>
    <t>14.9</t>
  </si>
  <si>
    <t>24.011.0005</t>
  </si>
  <si>
    <t>ABRIGO PARA GAS, EM TIJOLO COMUM INTERTRAVADO E LAJE EM CONCRETO ARMADO, REVESTIDO E PINTADO MEDINDO:- (2,00 X 0,95)M - PARA 2 CILINDROS DE 45KG</t>
  </si>
  <si>
    <t>5330,7</t>
  </si>
  <si>
    <t>14.10</t>
  </si>
  <si>
    <t>20.002.0095</t>
  </si>
  <si>
    <t>PLACA  P-1 /447MM "PROIBIDO FUMAR" SIMBOLO CIRCULAR</t>
  </si>
  <si>
    <t>73,2</t>
  </si>
  <si>
    <t>14.11</t>
  </si>
  <si>
    <t>20.002.0120</t>
  </si>
  <si>
    <t>PLACA  P-2 /200 "PROIBIDO PRODUZIR CHAMA" SIMBOLO CIRCULAR, FUNDO BRANCO, PICTOGRAMA PRETA, FAIXA CIRCULAR E BARRA DIAMETRAL VERMELHA</t>
  </si>
  <si>
    <t>82,94</t>
  </si>
  <si>
    <t>14.12</t>
  </si>
  <si>
    <t>92687</t>
  </si>
  <si>
    <t>TUBO DE AÇO GALVANIZADO COM COSTURA, CLASSE MÉDIA, CONEXÃO ROSQUEADA, DN 15 (1/2"), INSTALADO EM RAMAIS E SUB-RAMAIS DE GÁS - FORNECIMENTO E INSTALAÇÃO. AF_10/2020</t>
  </si>
  <si>
    <t>33,82</t>
  </si>
  <si>
    <t>14.13</t>
  </si>
  <si>
    <t>92688</t>
  </si>
  <si>
    <t>TUBO DE AÇO GALVANIZADO COM COSTURA, CLASSE MÉDIA, CONEXÃO ROSQUEADA, DN 20 (3/4"), INSTALADO EM RAMAIS E SUB-RAMAIS DE GÁS - FORNECIMENTO E INSTALAÇÃO. AF_10/2020</t>
  </si>
  <si>
    <t>47,19</t>
  </si>
  <si>
    <t>14.14</t>
  </si>
  <si>
    <t>04.002.0025</t>
  </si>
  <si>
    <t>ESCAVACAO (MANUAL) DE VALAS, PARA ASSENTAMENTO DE TUBOS, COM DIAMETROS ATE 4"</t>
  </si>
  <si>
    <t>6,99</t>
  </si>
  <si>
    <t>14.15</t>
  </si>
  <si>
    <t>04.002.0024</t>
  </si>
  <si>
    <t>REATERRO (MANUAL) DE VALAS</t>
  </si>
  <si>
    <t>6,83</t>
  </si>
  <si>
    <t>14.16</t>
  </si>
  <si>
    <t>92694</t>
  </si>
  <si>
    <t>NIPLE, EM FERRO GALVANIZADO, CONEXÃO ROSQUEADA, DN 20 (3/4"), INSTALADO EM RAMAIS E SUB-RAMAIS DE GÁS - FORNECIMENTO E INSTALAÇÃO. AF_10/2020</t>
  </si>
  <si>
    <t>27,27</t>
  </si>
  <si>
    <t>14.17</t>
  </si>
  <si>
    <t>92953</t>
  </si>
  <si>
    <t>LUVA DE REDUÇÃO, EM FERRO GALVANIZADO, 3/4" X 1/2", CONEXÃO ROSQUEADA, INSTALADO EM RAMAIS E SUB-RAMAIS DE GÁS - FORNECIMENTO E INSTALAÇÃO. AF_10/2020</t>
  </si>
  <si>
    <t>29,53</t>
  </si>
  <si>
    <t>14.18</t>
  </si>
  <si>
    <t>103029</t>
  </si>
  <si>
    <t>REGISTRO OU REGULADOR DE GÁS DE COZINHA - FORNECIMENTO E INSTALAÇÃO. AF_08/2021</t>
  </si>
  <si>
    <t>43,01</t>
  </si>
  <si>
    <t>14.19</t>
  </si>
  <si>
    <t>101917</t>
  </si>
  <si>
    <t>MANÔMETRO 0 A 200 PSI (0 A 14 KGF/CM2), D = 50MM - FORNECIMENTO E INSTALAÇÃO. AF_10/2020</t>
  </si>
  <si>
    <t>211,22</t>
  </si>
  <si>
    <t>14.20</t>
  </si>
  <si>
    <t>97552</t>
  </si>
  <si>
    <t>TÊ, EM AÇO, CONEXÃO SOLDADA, DN 15 (1/2"), INSTALADO EM RAMAIS E SUB-RAMAIS DE GÁS - FORNECIMENTO E INSTALAÇÃO. AF_10/2020</t>
  </si>
  <si>
    <t>61,33</t>
  </si>
  <si>
    <t>14.21</t>
  </si>
  <si>
    <t>95248</t>
  </si>
  <si>
    <t>VÁLVULA DE ESFERA BRUTA, BRONZE, ROSCÁVEL, 1/2" - FORNECIMENTO E INSTALAÇÃO. AF_08/2021</t>
  </si>
  <si>
    <t>48,84</t>
  </si>
  <si>
    <t>14.22</t>
  </si>
  <si>
    <t>99619</t>
  </si>
  <si>
    <t>VÁLVULA DE RETENÇÃO HORIZONTAL, DE BRONZE, ROSCÁVEL, 3/4" - FORNECIMENTO E INSTALAÇÃO. AF_08/2021</t>
  </si>
  <si>
    <t>168,82</t>
  </si>
  <si>
    <t>14.23</t>
  </si>
  <si>
    <t>11.003.0049</t>
  </si>
  <si>
    <t>PIG TAIL FLEXÍVEL DE BORRACHA PARA BOTIJÃO P45</t>
  </si>
  <si>
    <t>71,23</t>
  </si>
  <si>
    <t>15.1</t>
  </si>
  <si>
    <t>ESTRUTURA METÁLICA COBERTURA BLOCO 01, BLOCO 02 E EDIFICAÇÃO 03</t>
  </si>
  <si>
    <t>15.1.1</t>
  </si>
  <si>
    <t>07.002.0097</t>
  </si>
  <si>
    <t>ESTRUTURA METÁLICA EM CHAPAS DE AÇO ASTM 36, INCLUINDO CORTE, SOLDA COM ELETRODO E MONTAGEM - FORNECIMENTO E INSTALAÇÃO</t>
  </si>
  <si>
    <t>19,79</t>
  </si>
  <si>
    <t>15.2</t>
  </si>
  <si>
    <t>PERGOLADO DE ENTRADA</t>
  </si>
  <si>
    <t>15.2.1</t>
  </si>
  <si>
    <t>04.001.0091</t>
  </si>
  <si>
    <t>PILAR FORMADO POR MANILHAS DE CONCRETO DIÂMETRO 60 CM, COM COMPRIMENTO TOTAL DE 2 METROS, COM ENCHIMENTO EM TERRA COMPACTADA, APOIADO SOBRE BASE DE CONCRETO ARMADO DE 20 CM</t>
  </si>
  <si>
    <t>1041,33</t>
  </si>
  <si>
    <t>15.2.2</t>
  </si>
  <si>
    <t>28.002.0123</t>
  </si>
  <si>
    <t>PERGOLADO EM MADEIRA DE LEI APARELHADA, PARA PRANCHAS, ESPAÇAMENTO ENTRE VIGAS 5 X 4 METROS - FORNECIMENTO E INSTALAÇÃO</t>
  </si>
  <si>
    <t>114,1</t>
  </si>
  <si>
    <t>15.2.3</t>
  </si>
  <si>
    <t>93680</t>
  </si>
  <si>
    <t>EXECUÇÃO DE PAVIMENTO EM PISO INTERTRAVADO, COM BLOCO RETANGULAR COLORIDO DE 20 X 10 CM, ESPESSURA 6 CM. AF_10/2022</t>
  </si>
  <si>
    <t>122,24</t>
  </si>
  <si>
    <t>16.1</t>
  </si>
  <si>
    <t>24.007.0018</t>
  </si>
  <si>
    <t>LIMPEZA FINAL DA OBRA</t>
  </si>
  <si>
    <t>4,44</t>
  </si>
  <si>
    <t>17.1</t>
  </si>
  <si>
    <t>90777</t>
  </si>
  <si>
    <t>ENGENHEIRO CIVIL DE OBRA JUNIOR COM ENCARGOS COMPLEMENTARES</t>
  </si>
  <si>
    <t>H</t>
  </si>
  <si>
    <t>155,4</t>
  </si>
  <si>
    <t>17.2</t>
  </si>
  <si>
    <t>90776</t>
  </si>
  <si>
    <t>ENCARREGADO GERAL COM ENCARGOS COMPLEMENTARES</t>
  </si>
  <si>
    <t>36,37</t>
  </si>
  <si>
    <t>17.3</t>
  </si>
  <si>
    <t>90767</t>
  </si>
  <si>
    <t>APONTADOR OU APROPRIADOR COM ENCARGOS COMPLEMENTARES</t>
  </si>
  <si>
    <t>28,26</t>
  </si>
  <si>
    <t>17.4</t>
  </si>
  <si>
    <t>100289</t>
  </si>
  <si>
    <t>VIGIA DIURNO COM ENCARGOS COMPLEMENTARES</t>
  </si>
  <si>
    <t>25,33</t>
  </si>
  <si>
    <t>17.5</t>
  </si>
  <si>
    <t>24.017.0012</t>
  </si>
  <si>
    <t>VIGIA NOTURNO COM ENCARGOS COMPLEMENTARES</t>
  </si>
  <si>
    <t>31,91</t>
  </si>
  <si>
    <t>Total sem BDI</t>
  </si>
  <si>
    <t>Total do BDI</t>
  </si>
  <si>
    <t>MEMÓRIA DE CÁLCULO</t>
  </si>
  <si>
    <t>Memória</t>
  </si>
  <si>
    <t>COMPOSIÇÕES ANALÍTICAS COM PREÇO UNITÁRIO</t>
  </si>
  <si>
    <t>Composição Auxiliar</t>
  </si>
  <si>
    <t>5928</t>
  </si>
  <si>
    <t>GUINDAUTO HIDRÁULICO, CAPACIDADE MÁXIMA DE CARGA 6200 KG, MOMENTO MÁXIMO DE CARGA 11,7 TM, ALCANCE MÁXIMO HORIZONTAL 9,70 M, INCLUSIVE CAMINHÃO TOCO PBT 16.000 KG, POTÊNCIA DE 189 CV - CHP DIURNO. AF_06/2014</t>
  </si>
  <si>
    <t>CHP</t>
  </si>
  <si>
    <t>SND.001(01 E 02/2025)</t>
  </si>
  <si>
    <t>LOCAÇÃO DE CAÇAMBA (4M³) - SINDUSCONMS</t>
  </si>
  <si>
    <t>88309</t>
  </si>
  <si>
    <t>PEDREIRO COM ENCARGOS COMPLEMENTARES</t>
  </si>
  <si>
    <t>1,103</t>
  </si>
  <si>
    <t>88316</t>
  </si>
  <si>
    <t>SERVENTE COM ENCARGOS COMPLEMENTARES</t>
  </si>
  <si>
    <t>1,33</t>
  </si>
  <si>
    <t>94970</t>
  </si>
  <si>
    <t>CONCRETO FCK = 20MPA, TRAÇO 1:2,7:3 (EM MASSA SECA DE CIMENTO/ AREIA MÉDIA/ BRITA 1) - PREPARO MECÂNICO COM BETONEIRA 600 L. AF_05/2021</t>
  </si>
  <si>
    <t>0,086</t>
  </si>
  <si>
    <t>88262</t>
  </si>
  <si>
    <t>CARPINTEIRO DE FORMAS COM ENCARGOS COMPLEMENTARES</t>
  </si>
  <si>
    <t>0,8</t>
  </si>
  <si>
    <t>88239</t>
  </si>
  <si>
    <t>AJUDANTE DE CARPINTEIRO COM ENCARGOS COMPLEMENTARES</t>
  </si>
  <si>
    <t>0,6</t>
  </si>
  <si>
    <t>91634</t>
  </si>
  <si>
    <t>GUINDAUTO HIDRÁULICO, CAPACIDADE MÁXIMA DE CARGA 6500 KG, MOMENTO MÁXIMO DE CARGA 5,8 TM, ALCANCE MÁXIMO HORIZONTAL 7,60 M, INCLUSIVE CAMINHÃO TOCO PBT 9.700 KG, POTÊNCIA DE 160 CV - CHP DIURNO. AF_08/2015</t>
  </si>
  <si>
    <t>00004119</t>
  </si>
  <si>
    <t>MADEIRA ROLICA TRATADA, D = 16 A 20 CM, H = 6,00 M, EM EUCALIPTO OU EQUIVALENTE DA REGIAO</t>
  </si>
  <si>
    <t>1,05</t>
  </si>
  <si>
    <t>00005067</t>
  </si>
  <si>
    <t>PREGO DE ACO POLIDO COM CABECA 16 X 24 (2 1/4 X 12)</t>
  </si>
  <si>
    <t>0,3</t>
  </si>
  <si>
    <t>00000437</t>
  </si>
  <si>
    <t>PARAFUSO M16 EM ACO GALVANIZADO, COMPRIMENTO = 400 MM, DIAMETRO = 16 MM, ROSCA DUPLA</t>
  </si>
  <si>
    <t>2,386</t>
  </si>
  <si>
    <t>2,45</t>
  </si>
  <si>
    <t>90586</t>
  </si>
  <si>
    <t>VIBRADOR DE IMERSÃO, DIÂMETRO DE PONTEIRA 45MM, MOTOR ELÉTRICO TRIFÁSICO POTÊNCIA DE 2 CV - CHP DIURNO. AF_06/2015</t>
  </si>
  <si>
    <t>0,314</t>
  </si>
  <si>
    <t>90587</t>
  </si>
  <si>
    <t>VIBRADOR DE IMERSÃO, DIÂMETRO DE PONTEIRA 45MM, MOTOR ELÉTRICO TRIFÁSICO POTÊNCIA DE 2 CV - CHI DIURNO. AF_06/2015</t>
  </si>
  <si>
    <t>CHI</t>
  </si>
  <si>
    <t>0,911</t>
  </si>
  <si>
    <t>94971</t>
  </si>
  <si>
    <t>CONCRETO FCK = 25MPA, TRAÇO 1:2,3:2,7 (EM MASSA SECA DE CIMENTO/ AREIA MÉDIA/ BRITA 1) - PREPARO MECÂNICO COM BETONEIRA 600 L. AF_05/2021</t>
  </si>
  <si>
    <t>1,15</t>
  </si>
  <si>
    <t>1,846</t>
  </si>
  <si>
    <t>5,538</t>
  </si>
  <si>
    <t>0,672</t>
  </si>
  <si>
    <t>1,174</t>
  </si>
  <si>
    <t>2,286</t>
  </si>
  <si>
    <t>6,857</t>
  </si>
  <si>
    <t>16,074</t>
  </si>
  <si>
    <t>1,806</t>
  </si>
  <si>
    <t>0,477</t>
  </si>
  <si>
    <t>88238</t>
  </si>
  <si>
    <t>AJUDANTE DE ARMADOR COM ENCARGOS COMPLEMENTARES</t>
  </si>
  <si>
    <t>0,015</t>
  </si>
  <si>
    <t>88245</t>
  </si>
  <si>
    <t>ARMADOR COM ENCARGOS COMPLEMENTARES</t>
  </si>
  <si>
    <t>0,042</t>
  </si>
  <si>
    <t>00021141</t>
  </si>
  <si>
    <t>TELA DE ACO SOLDADA NERVURADA, CA-60, Q-92, (1,48 KG/M2), DIAMETRO DO FIO = 4,2 MM, LARGURA = 2,45 X 60 M DE COMPRIMENTO, ESPACAMENTO DA MALHA = 15 X 15 CM</t>
  </si>
  <si>
    <t>0,824</t>
  </si>
  <si>
    <t>00043132</t>
  </si>
  <si>
    <t>ARAME RECOZIDO 16 BWG, D = 1,65 MM (0,016 KG/M) OU 18 BWG, D = 1,25 MM (0,01 KG/M)</t>
  </si>
  <si>
    <t>0,011</t>
  </si>
  <si>
    <t>88261</t>
  </si>
  <si>
    <t>CARPINTEIRO DE ESQUADRIA COM ENCARGOS COMPLEMENTARES</t>
  </si>
  <si>
    <t>0,4</t>
  </si>
  <si>
    <t>1576</t>
  </si>
  <si>
    <t>ORSE</t>
  </si>
  <si>
    <t>Madeira roliça d=(+ -) 10,0cm para quiosque</t>
  </si>
  <si>
    <t>0,15</t>
  </si>
  <si>
    <t>88256</t>
  </si>
  <si>
    <t>AZULEJISTA OU LADRILHISTA COM ENCARGOS COMPLEMENTARES</t>
  </si>
  <si>
    <t>0,43</t>
  </si>
  <si>
    <t>0,2</t>
  </si>
  <si>
    <t>00001287</t>
  </si>
  <si>
    <t>PISO EM CERAMICA ESMALTADA, COR LISA, PEI MAIOR OU IGUAL A 4, FORMATO MENOR OU IGUAL A 2025 CM2</t>
  </si>
  <si>
    <t>1,06</t>
  </si>
  <si>
    <t>00001381</t>
  </si>
  <si>
    <t>ARGAMASSA COLANTE AC I PARA CERAMICAS</t>
  </si>
  <si>
    <t>4,86</t>
  </si>
  <si>
    <t>00034357</t>
  </si>
  <si>
    <t>REJUNTE CIMENTICIO, QUALQUER COR</t>
  </si>
  <si>
    <t>0,088</t>
  </si>
  <si>
    <t>95282</t>
  </si>
  <si>
    <t>DESEMPENADEIRA DE CONCRETO, PESO DE 78 KG, 4 PÁS, MOTOR A GASOLINA, POTÊNCIA 5,5 HP - CHP DIURNO. AF_05/2023</t>
  </si>
  <si>
    <t>0,007</t>
  </si>
  <si>
    <t>0,7762</t>
  </si>
  <si>
    <t>0,3358</t>
  </si>
  <si>
    <t>6,85</t>
  </si>
  <si>
    <t>0,191</t>
  </si>
  <si>
    <t>00000536</t>
  </si>
  <si>
    <t>REVESTIMENTO PARA PAREDE, EM CERAMICA ESMALTADA, FORMATO MENOR OU IGUAL A 2025 CM2</t>
  </si>
  <si>
    <t>1,0764</t>
  </si>
  <si>
    <t>0,6376812</t>
  </si>
  <si>
    <t>0,3188406</t>
  </si>
  <si>
    <t>0,2444444</t>
  </si>
  <si>
    <t>00004712</t>
  </si>
  <si>
    <t>PEDRA QUARTZITO OU CALCARIO LAMINADO, CACO, TIPO CARIRI, ITACOLOMI, LAGOA SANTA, LUMINARIA, PIRENOPOLIS, SAO TOME OU OUTRAS SIMILARES DA REGIAO, E= *1,5 A *2,5 CM</t>
  </si>
  <si>
    <t>00037595</t>
  </si>
  <si>
    <t>ARGAMASSA COLANTE TIPO AC III</t>
  </si>
  <si>
    <t>0,2361111</t>
  </si>
  <si>
    <t>00000013</t>
  </si>
  <si>
    <t>ESTOPA</t>
  </si>
  <si>
    <t>0,00255</t>
  </si>
  <si>
    <t>94807</t>
  </si>
  <si>
    <t>PORTA EM AÇO DE ABRIR TIPO VENEZIANA SEM GUARNIÇÃO, 87X210CM, FIXAÇÃO COM PARAFUSOS - FORNECIMENTO E INSTALAÇÃO. AF_12/2019</t>
  </si>
  <si>
    <t>0,5473</t>
  </si>
  <si>
    <t>88627</t>
  </si>
  <si>
    <t>ARGAMASSA TRAÇO 1:0,5:4,5 (EM VOLUME DE CIMENTO, CAL E AREIA MÉDIA ÚMIDA) PARA ASSENTAMENTO DE ALVENARIA, PREPARO MANUAL. AF_08/2019</t>
  </si>
  <si>
    <t>0,0041625</t>
  </si>
  <si>
    <t>1,52625</t>
  </si>
  <si>
    <t>88315</t>
  </si>
  <si>
    <t>SERRALHEIRO COM ENCARGOS COMPLEMENTARES</t>
  </si>
  <si>
    <t>2,775</t>
  </si>
  <si>
    <t>00000567</t>
  </si>
  <si>
    <t>CANTONEIRA (ABAS IGUAIS) EM ACO CARBONO, 25,4 MM X 3,17 MM (L X E), 1,27KG/M</t>
  </si>
  <si>
    <t>2,91375</t>
  </si>
  <si>
    <t>88325</t>
  </si>
  <si>
    <t>VIDRACEIRO COM ENCARGOS COMPLEMENTARES</t>
  </si>
  <si>
    <t>88251</t>
  </si>
  <si>
    <t>AUXILIAR DE SERRALHEIRO COM ENCARGOS COMPLEMENTARES</t>
  </si>
  <si>
    <t>3,5</t>
  </si>
  <si>
    <t>00010506</t>
  </si>
  <si>
    <t>VIDRO TEMPERADO INCOLOR E = 8 MM, SEM COLOCACAO</t>
  </si>
  <si>
    <t>00034360</t>
  </si>
  <si>
    <t>PERFIL DE ALUMINIO ANODIZADO</t>
  </si>
  <si>
    <t>1,5</t>
  </si>
  <si>
    <t>2,174</t>
  </si>
  <si>
    <t>1,367</t>
  </si>
  <si>
    <t>0,621</t>
  </si>
  <si>
    <t>00010507</t>
  </si>
  <si>
    <t>VIDRO TEMPERADO INCOLOR E = 10 MM, SEM COLOCACAO</t>
  </si>
  <si>
    <t>3,06</t>
  </si>
  <si>
    <t>034383</t>
  </si>
  <si>
    <t>IOPES</t>
  </si>
  <si>
    <t>ROLDANA CROMADA C/ PINO DIAM. Ø 3" CANAL TIPO "V" 2"</t>
  </si>
  <si>
    <t>0,6048</t>
  </si>
  <si>
    <t>039123</t>
  </si>
  <si>
    <t>CANTONEIRA ABAS IGUAIS DE FERRO ASTM A-36 - 1/8" X 1" X 1"</t>
  </si>
  <si>
    <t>1,512</t>
  </si>
  <si>
    <t>100190</t>
  </si>
  <si>
    <t>BARRA CHATA DE FERRO ASTM A-36 1/4" X 1.1/2"</t>
  </si>
  <si>
    <t>24,7968</t>
  </si>
  <si>
    <t>00011844</t>
  </si>
  <si>
    <t>PRANCHA APARELHADA *4 X 30* CM, EM MACARANDUBA/MASSARANDUBA, ANGELIM OU EQUIVALENTE DA REGIAO</t>
  </si>
  <si>
    <t>00000370</t>
  </si>
  <si>
    <t>AREIA MEDIA - POSTO JAZIDA/FORNECEDOR (RETIRADO NA JAZIDA, SEM TRANSPORTE)</t>
  </si>
  <si>
    <t>0,007174</t>
  </si>
  <si>
    <t>00001106</t>
  </si>
  <si>
    <t>CAL HIDRATADA CH-I PARA ARGAMASSAS</t>
  </si>
  <si>
    <t>0,4914</t>
  </si>
  <si>
    <t>00013284</t>
  </si>
  <si>
    <t>CIMENTO PORTLAND DE ALTO FORNO (AF) CP III-40</t>
  </si>
  <si>
    <t>2,0466</t>
  </si>
  <si>
    <t>00010505</t>
  </si>
  <si>
    <t>VIDRO TEMPERADO INCOLOR E = 6 MM, SEM COLOCACAO</t>
  </si>
  <si>
    <t>88267</t>
  </si>
  <si>
    <t>ENCANADOR OU BOMBEIRO HIDRÁULICO COM ENCARGOS COMPLEMENTARES</t>
  </si>
  <si>
    <t>0,387</t>
  </si>
  <si>
    <t>0,1886</t>
  </si>
  <si>
    <t>00004351</t>
  </si>
  <si>
    <t>PARAFUSO NIQUELADO 3 1/2" COM ACABAMENTO CROMADO PARA FIXAR PECA SANITARIA, INCLUI PORCA CEGA, ARRUELA E BUCHA DE NYLON TAMANHO S-8</t>
  </si>
  <si>
    <t>00037329</t>
  </si>
  <si>
    <t>REJUNTE EPOXI, QUALQUER COR</t>
  </si>
  <si>
    <t>0,0304</t>
  </si>
  <si>
    <t>00010425</t>
  </si>
  <si>
    <t>LAVATORIO DE LOUCA BRANCA, SUSPENSO (SEM COLUNA), DIMENSOES *40 X 30* CM</t>
  </si>
  <si>
    <t>0,5</t>
  </si>
  <si>
    <t>00036796</t>
  </si>
  <si>
    <t>TORNEIRA METALICA CROMADA DE MESA, PARA LAVATORIO, TEMPORIZADA PRESSAO FECHAMENTO AUTOMATICO, BICA BAIXA</t>
  </si>
  <si>
    <t>00003146</t>
  </si>
  <si>
    <t>FITA VEDA ROSCA, EM PTFE, ROLO DE 18 MM X 10 M (L X C)</t>
  </si>
  <si>
    <t>0,03</t>
  </si>
  <si>
    <t>0,25</t>
  </si>
  <si>
    <t>006106</t>
  </si>
  <si>
    <t>SBC</t>
  </si>
  <si>
    <t>PORTA PAPEL HIGIENICO ROLAO NOBLE EM INOX BIOVIS</t>
  </si>
  <si>
    <t>0,0996</t>
  </si>
  <si>
    <t>0,3162</t>
  </si>
  <si>
    <t>00037401</t>
  </si>
  <si>
    <t>87335</t>
  </si>
  <si>
    <t>ARGAMASSA TRAÇO 1:2:8 (EM VOLUME DE CIMENTO, CAL E AREIA MÉDIA ÚMIDA) PARA EMBOÇO/MASSA ÚNICA/ASSENTAMENTO DE ALVENARIA DE VEDAÇÃO, PREPARO MECÂNICO COM MISTURADOR DE EIXO HORIZONTAL DE 300 KG. AF_08/2019</t>
  </si>
  <si>
    <t>0,0228</t>
  </si>
  <si>
    <t>1,9</t>
  </si>
  <si>
    <t>1,65</t>
  </si>
  <si>
    <t>88630</t>
  </si>
  <si>
    <t>ARGAMASSA TRAÇO 1:4 (CIMENTO E AREIA MÉDIA), PREPARO MECÂNICO COM BETONEIRA 400 L. AF_08/2019</t>
  </si>
  <si>
    <t>0,0165</t>
  </si>
  <si>
    <t>0,216</t>
  </si>
  <si>
    <t>94969</t>
  </si>
  <si>
    <t>CONCRETO FCK = 15MPA, TRAÇO 1:3,4:3,5 (EM MASSA SECA DE CIMENTO/ AREIA MÉDIA/ BRITA 1) - PREPARO MECÂNICO COM BETONEIRA 600 L. AF_05/2021</t>
  </si>
  <si>
    <t>0,018</t>
  </si>
  <si>
    <t>11.006.0065</t>
  </si>
  <si>
    <t>TAMPA EM CONCRETO ARMADO 60X60X5CM P/CX INSPECAO/FOSSA SEPTICA</t>
  </si>
  <si>
    <t>00001379</t>
  </si>
  <si>
    <t>CIMENTO PORTLAND COMPOSTO CP II-32</t>
  </si>
  <si>
    <t>00007258</t>
  </si>
  <si>
    <t>TIJOLO CERAMICO MACICO COMUM DE *5 X 10 X 20* CM (L X A X C)</t>
  </si>
  <si>
    <t>75,886</t>
  </si>
  <si>
    <t>88248</t>
  </si>
  <si>
    <t>AUXILIAR DE ENCANADOR OU BOMBEIRO HIDRÁULICO COM ENCARGOS COMPLEMENTARES</t>
  </si>
  <si>
    <t>0,02</t>
  </si>
  <si>
    <t>0,151</t>
  </si>
  <si>
    <t>00000299</t>
  </si>
  <si>
    <t>ANEL BORRACHA, DN 100 MM, PARA TUBO SERIE REFORCADA ESGOTO PREDIAL</t>
  </si>
  <si>
    <t>100475</t>
  </si>
  <si>
    <t>ARGAMASSA TRAÇO 1:3 (EM VOLUME DE CIMENTO E AREIA MÉDIA ÚMIDA) COM ADIÇÃO DE IMPERMEABILIZANTE, PREPARO MECÂNICO COM BETONEIRA 400 L. AF_08/2019</t>
  </si>
  <si>
    <t>0,0488</t>
  </si>
  <si>
    <t>101624</t>
  </si>
  <si>
    <t>PREPARO DE FUNDO DE VALA COM LARGURA MAIOR OU IGUAL A 1,5 M E MENOR QUE 2,5 M, COM CAMADA DE BRITA, LANÇAMENTO MECANIZADO. AF_08/2020</t>
  </si>
  <si>
    <t>0,03925</t>
  </si>
  <si>
    <t>94963</t>
  </si>
  <si>
    <t>CONCRETO FCK = 15MPA, TRAÇO 1:3,4:3,5 (EM MASSA SECA DE CIMENTO/ AREIA MÉDIA/ BRITA 1) - PREPARO MECÂNICO COM BETONEIRA 400 L. AF_05/2021</t>
  </si>
  <si>
    <t>0,06</t>
  </si>
  <si>
    <t>11.007.0007</t>
  </si>
  <si>
    <t>TAMPA CONCRETO PREMOLDADO FCK=15,0 MPA E=10 CM</t>
  </si>
  <si>
    <t>1,13</t>
  </si>
  <si>
    <t>00020247</t>
  </si>
  <si>
    <t>PREGO DE ACO POLIDO COM CABECA 15 X 15 (1 1/4 X 13)</t>
  </si>
  <si>
    <t>0,136</t>
  </si>
  <si>
    <t>00004512</t>
  </si>
  <si>
    <t>SARRAFO *2,5 X 5* CM EM PINUS, MISTA OU EQUIVALENTE DA REGIAO - BRUTA</t>
  </si>
  <si>
    <t>2,1</t>
  </si>
  <si>
    <t>00006189</t>
  </si>
  <si>
    <t>TABUA NAO APARELHADA *2,5 X 30* CM, EM MACARANDUBA/MASSARANDUBA, ANGELIM OU EQUIVALENTE DA REGIAO - BRUTA</t>
  </si>
  <si>
    <t>2,52</t>
  </si>
  <si>
    <t>00001200</t>
  </si>
  <si>
    <t>CAP PVC, SOLDAVEL, DN 100 MM, SERIE NORMAL, PARA ESGOTO PREDIAL</t>
  </si>
  <si>
    <t>00009836</t>
  </si>
  <si>
    <t>TUBO PVC SERIE NORMAL, DN 100 MM, PARA ESGOTO PREDIAL (NBR 5688)</t>
  </si>
  <si>
    <t>6306</t>
  </si>
  <si>
    <t>AGESUL</t>
  </si>
  <si>
    <t>LANCAMENTO/APLICACAO MANUAL DE CONCRETO EM FUNDACOES (COMP. 0601003006)</t>
  </si>
  <si>
    <t>00043425</t>
  </si>
  <si>
    <t>ANEL EM CONCRETO ARMADO, PERFURADO, PARA FOSSAS SEPTICAS E SUMIDOUROS, SEM FUNDO, DIAMETRO INTERNO DE 1,20 M E ALTURA DE 0,50 M</t>
  </si>
  <si>
    <t>0,068425</t>
  </si>
  <si>
    <t>94962</t>
  </si>
  <si>
    <t>CONCRETO MAGRO PARA LASTRO, TRAÇO 1:4,5:4,5 (EM MASSA SECA DE CIMENTO/ AREIA MÉDIA/ BRITA 1) - PREPARO MECÂNICO COM BETONEIRA 400 L. AF_05/2021</t>
  </si>
  <si>
    <t>0,09925</t>
  </si>
  <si>
    <t>00043424</t>
  </si>
  <si>
    <t>ANEL EM CONCRETO ARMADO, LISO, PARA FOSSAS SEPTICAS E SUMIDOUROS, COM FUNDO, DIAMETRO INTERNO DE 1,20 M E ALTURA DE 0,50 M</t>
  </si>
  <si>
    <t>0,487</t>
  </si>
  <si>
    <t>037412</t>
  </si>
  <si>
    <t>ADAPTADOR DE SAIDA PARA VASO SANITARIO 100mm TIGRE</t>
  </si>
  <si>
    <t>0,3987</t>
  </si>
  <si>
    <t>00000122</t>
  </si>
  <si>
    <t>ADESIVO PLASTICO PARA PVC, FRASCO COM *850* GR</t>
  </si>
  <si>
    <t>0,0292</t>
  </si>
  <si>
    <t>00020083</t>
  </si>
  <si>
    <t>SOLUCAO PREPARADORA / LIMPADORA PARA PVC, FRASCO COM 1000 CM3</t>
  </si>
  <si>
    <t>0,044</t>
  </si>
  <si>
    <t>00038383</t>
  </si>
  <si>
    <t>LIXA D'AGUA EM FOLHA, COR PRETA, GRAO 100</t>
  </si>
  <si>
    <t>0,0154</t>
  </si>
  <si>
    <t>043663</t>
  </si>
  <si>
    <t>CAIXA SIFONADA MONTADA GRELHA QUADRADA BRANCA 100x100x50mm TIGRE 3 ENTRADAS</t>
  </si>
  <si>
    <t>2574</t>
  </si>
  <si>
    <t>TUBO DE LIGACAO CROMADO, 25 CM PARA BACIA SANITARIA (ESTEVES)</t>
  </si>
  <si>
    <t>00003148</t>
  </si>
  <si>
    <t>FITA VEDA ROSCA, EM PTFE, ROLO DE 18 MM X 50 M (L X C)</t>
  </si>
  <si>
    <t>1,88</t>
  </si>
  <si>
    <t>00012613</t>
  </si>
  <si>
    <t>TUBO DE DESCARGA, TIPO BENGALA, PARA LIGACAO CAIXA DE DESCARGA - EMBUTIR, PVC, 40 MM X 150 CM</t>
  </si>
  <si>
    <t>88247</t>
  </si>
  <si>
    <t>AUXILIAR DE ELETRICISTA COM ENCARGOS COMPLEMENTARES</t>
  </si>
  <si>
    <t>0,2299</t>
  </si>
  <si>
    <t>88264</t>
  </si>
  <si>
    <t>ELETRICISTA COM ENCARGOS COMPLEMENTARES</t>
  </si>
  <si>
    <t>0,5518</t>
  </si>
  <si>
    <t>00038775</t>
  </si>
  <si>
    <t>LUMINARIA TIPO TARTARUGA PARA AREA EXTERNA EM ALUMINIO, COM GRADE, PARA 1 LAMPADA, BASE E27, POTENCIA MAXIMA 40/60 W (NAO INCLUI LAMPADA)</t>
  </si>
  <si>
    <t>047094</t>
  </si>
  <si>
    <t>LAMPADA LED BULBO 12W BRANCA BIVOLT LUZ SOLLAR</t>
  </si>
  <si>
    <t>0,69</t>
  </si>
  <si>
    <t>00000367</t>
  </si>
  <si>
    <t>AREIA GROSSA - POSTO JAZIDA/FORNECEDOR (RETIRADO NA JAZIDA, SEM TRANSPORTE)</t>
  </si>
  <si>
    <t>0,00126</t>
  </si>
  <si>
    <t>00001358</t>
  </si>
  <si>
    <t>CHAPA/PAINEL DE MADEIRA COMPENSADA RESINADA (MADEIRITE RESINADO ROSA) PARA FORMA DE CONCRETO, DE 2200 X 1100 MM, E = 17 MM</t>
  </si>
  <si>
    <t>0,04</t>
  </si>
  <si>
    <t>4,6</t>
  </si>
  <si>
    <t>00004718</t>
  </si>
  <si>
    <t>PEDRA BRITADA N. 2 (19 A 38 MM) POSTO PEDREIRA/FORNECEDOR, SEM FRETE</t>
  </si>
  <si>
    <t>0,00146</t>
  </si>
  <si>
    <t>00004722</t>
  </si>
  <si>
    <t>PEDRA BRITADA N. 3 (38 A 50 MM) POSTO PEDREIRA/FORNECEDOR, SEM FRETE</t>
  </si>
  <si>
    <t>0,003</t>
  </si>
  <si>
    <t>29</t>
  </si>
  <si>
    <t>00043059</t>
  </si>
  <si>
    <t>ACO CA-60, 4,2 MM, OU 5,0 MM, OU 6,0 MM, OU 7,0 MM, VERGALHAO</t>
  </si>
  <si>
    <t>0,14</t>
  </si>
  <si>
    <t>00039465</t>
  </si>
  <si>
    <t>0,0945</t>
  </si>
  <si>
    <t>00039244</t>
  </si>
  <si>
    <t>ELETRODUTO PVC FLEXIVEL CORRUGADO, REFORCADO, COR LARANJA, DE 25 MM, PARA LAJES E PISOS</t>
  </si>
  <si>
    <t>1,1</t>
  </si>
  <si>
    <t>00039245</t>
  </si>
  <si>
    <t>ELETRODUTO PVC FLEXIVEL CORRUGADO, REFORCADO, COR LARANJA, DE 32 MM, PARA LAJES E PISOS</t>
  </si>
  <si>
    <t>1,017</t>
  </si>
  <si>
    <t>0,277</t>
  </si>
  <si>
    <t>00039246</t>
  </si>
  <si>
    <t>ELETRODUTO/DUTO PEAD FLEXIVEL PAREDE SIMPLES, CORRUGACAO HELICOIDAL, COR PRETA, SEM ROSCA, DE 1 1/2", CRC 680 N, PARA CABEAMENTO SUBTERRANEO (NBR 15715)</t>
  </si>
  <si>
    <t>0,17</t>
  </si>
  <si>
    <t>00002446</t>
  </si>
  <si>
    <t>ELETRODUTO/DUTO PEAD FLEXIVEL PAREDE SIMPLES, CORRUGACAO HELICOIDAL, COR PRETA, SEM ROSCA, DE 2", CRC 680 N, PARA CABEAMENTO SUBTERRANEO (NBR 15715)</t>
  </si>
  <si>
    <t>1,6789</t>
  </si>
  <si>
    <t>4,4832</t>
  </si>
  <si>
    <t>0,0653</t>
  </si>
  <si>
    <t>3,0096</t>
  </si>
  <si>
    <t>18,5084</t>
  </si>
  <si>
    <t>00004721</t>
  </si>
  <si>
    <t>PEDRA BRITADA N. 1 (9,5 A 19 MM) POSTO PEDREIRA/FORNECEDOR, SEM FRETE</t>
  </si>
  <si>
    <t>0,0365</t>
  </si>
  <si>
    <t>0,004</t>
  </si>
  <si>
    <t>60,48</t>
  </si>
  <si>
    <t>2,156</t>
  </si>
  <si>
    <t>2,611</t>
  </si>
  <si>
    <t>0,503</t>
  </si>
  <si>
    <t>10,845</t>
  </si>
  <si>
    <t>0,128</t>
  </si>
  <si>
    <t>00014166</t>
  </si>
  <si>
    <t>POSTE CONICO CONTINUO EM ACO GALVANIZADO, RETO, ENGASTADO, H = 7 M, DIAMETRO INFERIOR = *125* MM</t>
  </si>
  <si>
    <t>60</t>
  </si>
  <si>
    <t>0,112</t>
  </si>
  <si>
    <t>12012</t>
  </si>
  <si>
    <t>Suporte de fixação em chapa de aço galvanizado, acabamento preto fosco, próprio para acoplar 01 luminária decorativa, encaixe em poste reto com topo de Ø = 60,3mm externo, modelo NU-144/1, da REEME</t>
  </si>
  <si>
    <t>P.15.000.092175</t>
  </si>
  <si>
    <t>CPOS/CDHU</t>
  </si>
  <si>
    <t>Suporte tubular de fixação em poste para 2 luminárias tipo pétala; ref. DTS-2-60 da Repume, RCA lâmpadas, SB-2 Angular da Induspar ou equivalente</t>
  </si>
  <si>
    <t>87296</t>
  </si>
  <si>
    <t>ARGAMASSA TRAÇO 1:3:12 (EM VOLUME DE CIMENTO, CAL E AREIA MÉDIA ÚMIDA) PARA EMBOÇO/MASSA ÚNICA/ASSENTAMENTO DE ALVENARIA DE VEDAÇÃO, PREPARO MECÂNICO COM BETONEIRA 600 L. AF_08/2019</t>
  </si>
  <si>
    <t>1,6</t>
  </si>
  <si>
    <t>10386</t>
  </si>
  <si>
    <t>Quadro de distribuição de embutir em chapa de aço, p/até 08 disjuntores c/barramento, padrão DIN, Cemar ou similar</t>
  </si>
  <si>
    <t>02.001.0086</t>
  </si>
  <si>
    <t>DEMOLICAO DE CAMADA DE ASSENTAMENTO/CONTRAPISO COM USO DE PONTEIRO, ESPESSURA ATE 4CM</t>
  </si>
  <si>
    <t>23.003.0001</t>
  </si>
  <si>
    <t>RECORTE MECÂNICO DE PAVIMENTO ASFÁLTICO OU PISO DE CONCRETO, COM SERRA DE DISCO DIAMANTADO PARA PISO/ASFALTO</t>
  </si>
  <si>
    <t>0,697</t>
  </si>
  <si>
    <t>0,3138</t>
  </si>
  <si>
    <t>1,0798</t>
  </si>
  <si>
    <t>0,222</t>
  </si>
  <si>
    <t>1,73809</t>
  </si>
  <si>
    <t>1,788359</t>
  </si>
  <si>
    <t>00003104</t>
  </si>
  <si>
    <t>CONJ. DE FERRAGENS PARA PORTA DE VIDRO TEMPERADO, EM ZAMAC CROMADO, CONTEMPLANDO DOBRADICA INF., DOBRADICA SUP., PIVO PARA DOBRADICA INF., PIVO PARA DOBRADICA SUP., FECHADURA CENTRAL EM ZAMC. CROMADO, CONTRA FECHADURA DE PRESSAO</t>
  </si>
  <si>
    <t>CJ</t>
  </si>
  <si>
    <t>0,5291</t>
  </si>
  <si>
    <t>00005031</t>
  </si>
  <si>
    <t>VIDRO TEMPERADO INCOLOR PARA PORTA DE ABRIR, E = 10 MM (SEM FERRAGENS E SEM COLOCACAO)</t>
  </si>
  <si>
    <t>00011499</t>
  </si>
  <si>
    <t>MOLA HIDRAULICA DE PISO, PARA PORTAS DE ATE 1100 MM E PESO DE ATE 120 KG, COM CORPO EM ACO INOX</t>
  </si>
  <si>
    <t>0,63</t>
  </si>
  <si>
    <t>0,35</t>
  </si>
  <si>
    <t>00020232</t>
  </si>
  <si>
    <t>SOLEIRA EM GRANITO, POLIDO, TIPO ANDORINHA/ QUARTZ/ CASTELO/ CORUMBA OU OUTROS EQUIVALENTES DA REGIAO, L= *15* CM, E= *2,0* CM</t>
  </si>
  <si>
    <t>0,084</t>
  </si>
  <si>
    <t>00003767</t>
  </si>
  <si>
    <t>LIXA EM FOLHA PARA PAREDE OU MADEIRA, NUMERO 120, COR VERMELHA</t>
  </si>
  <si>
    <t>7479</t>
  </si>
  <si>
    <t>Rodopia em granito cinza andorinha, l=10cm, e=2cm, com acabamento aboleado</t>
  </si>
  <si>
    <t>9964</t>
  </si>
  <si>
    <t>Perfil Alumínio, Tubo Retangular 50,80mm x 25,40mm x 1,20mm (0,484kg/m)</t>
  </si>
  <si>
    <t>1,2</t>
  </si>
  <si>
    <t>12051</t>
  </si>
  <si>
    <t>Testeira em granito cinza andorinha, l=4 cm (de topo) - fornecimento e colocação</t>
  </si>
  <si>
    <t>2,3</t>
  </si>
  <si>
    <t>12056</t>
  </si>
  <si>
    <t>Rasgo em bancada de mármore ou granito para colacação de cuba</t>
  </si>
  <si>
    <t>12057</t>
  </si>
  <si>
    <t>Furo em bancada de mármore ou granito para colacação de torneira ou válvula</t>
  </si>
  <si>
    <t>00006136</t>
  </si>
  <si>
    <t>SIFAO EM METAL CROMADO PARA PIA OU LAVATORIO, 1 X 1.1/2"</t>
  </si>
  <si>
    <t>00011683</t>
  </si>
  <si>
    <t>ENGATE / RABICHO FLEXIVEL INOX 1/2" X 30 CM</t>
  </si>
  <si>
    <t>2590</t>
  </si>
  <si>
    <t>TORNEIRA PARA LAVATORIO DE MESA PRESSMATIC COMPACT REF. 17160606 - 1/2" DOCOL</t>
  </si>
  <si>
    <t>00037588</t>
  </si>
  <si>
    <t>VALVULA DE ESCOAMENTO PARA TANQUE, EM METAL CROMADO, 1.1/2 ", SEM LADRAO, COM TAMPAO PLASTICO</t>
  </si>
  <si>
    <t>00020269</t>
  </si>
  <si>
    <t>LAVATORIO / CUBA DE EMBUTIR, OVAL, DE LOUCA BRANCA, SEM LADRAO, DIMENSOES *50 X 35* CM (L X C)</t>
  </si>
  <si>
    <t>00011795</t>
  </si>
  <si>
    <t>GRANITO PARA BANCADA, POLIDO, TIPO ANDORINHA/ QUARTZ/ CASTELO/ CORUMBA OU OUTROS EQUIVALENTES DA REGIAO, E= *2,5* CM</t>
  </si>
  <si>
    <t>0,002</t>
  </si>
  <si>
    <t>00041629</t>
  </si>
  <si>
    <t>CAIXA DE CONCRETO ARMADO PRE-MOLDADO, COM FUNDO E TAMPA, DIMENSOES DE 0,60 X 0,60 X 0,50 M</t>
  </si>
  <si>
    <t>0,261</t>
  </si>
  <si>
    <t>0,0194</t>
  </si>
  <si>
    <t>0,0248</t>
  </si>
  <si>
    <t>0,069</t>
  </si>
  <si>
    <t>00007129</t>
  </si>
  <si>
    <t>TE DE REDUCAO, PVC, SOLDAVEL, 90 GRAUS, 50 MM X 25 MM, PARA AGUA FRIA PREDIAL</t>
  </si>
  <si>
    <t>0,28</t>
  </si>
  <si>
    <t>0,0088</t>
  </si>
  <si>
    <t>00010835</t>
  </si>
  <si>
    <t>JOELHO PVC, COM BOLSA E ANEL, 90 GRAUS, DN 40 X *38* MM, SERIE NORMAL, PARA ESGOTO PREDIAL</t>
  </si>
  <si>
    <t>0,168375</t>
  </si>
  <si>
    <t>0,5388</t>
  </si>
  <si>
    <t>7631</t>
  </si>
  <si>
    <t>LUMINARIA DE SOBREPOR, COM ALETAS E REFLETORES EM ALUMINIO ALTO BRILHO, INCLUSO DUAS LAMPADAS T 8 LED DE 18W - 120CM, SANLUME OU SIMILAR</t>
  </si>
  <si>
    <t>E00761</t>
  </si>
  <si>
    <t>SEDOP</t>
  </si>
  <si>
    <t>Interruptor diferencial residual 20A/30mA-2P</t>
  </si>
  <si>
    <t>00001872</t>
  </si>
  <si>
    <t>CAIXA DE PASSAGEM, EM PVC, DE 4" X 2", PARA ELETRODUTO FLEXIVEL CORRUGADO</t>
  </si>
  <si>
    <t>0,2531</t>
  </si>
  <si>
    <t>00003380</t>
  </si>
  <si>
    <t>HASTE DE ATERRAMENTO EM ACO COM 3,00 M DE COMPRIMENTO E DN = 5/8", REVESTIDA COM BAIXA CAMADA DE COBRE, COM CONECTOR TIPO GRAMPO</t>
  </si>
  <si>
    <t>14860</t>
  </si>
  <si>
    <t>EMOP</t>
  </si>
  <si>
    <t>SUPORTE (NUCLEO), QUADRUPLO, EM ACO GALV ANIZADO, PARA LUMINARIAS DECORATIVA-PUBL ICA TIPO PETALA EM TOPO DE POSTE</t>
  </si>
  <si>
    <t>00012038</t>
  </si>
  <si>
    <t>QUADRO DE DISTRIBUICAO COM BARRAMENTO TRIFASICO, DE SOBREPOR, EM CHAPA DE ACO GALVANIZADO, PARA 18 DISJUNTORES DIN, 100 A</t>
  </si>
  <si>
    <t>5940</t>
  </si>
  <si>
    <t>PÁ CARREGADEIRA SOBRE RODAS, POTÊNCIA LÍQUIDA 128 HP, CAPACIDADE DA CAÇAMBA 1,7 A 2,8 M3, PESO OPERACIONAL 11632 KG - CHP DIURNO. AF_06/2014</t>
  </si>
  <si>
    <t>0,0048</t>
  </si>
  <si>
    <t>5942</t>
  </si>
  <si>
    <t>PÁ CARREGADEIRA SOBRE RODAS, POTÊNCIA LÍQUIDA 128 HP, CAPACIDADE DA CAÇAMBA 1,7 A 2,8 M3, PESO OPERACIONAL 11632 KG - CHI DIURNO. AF_06/2014</t>
  </si>
  <si>
    <t>0,0026</t>
  </si>
  <si>
    <t>5932</t>
  </si>
  <si>
    <t>MOTONIVELADORA POTÊNCIA BÁSICA LÍQUIDA (PRIMEIRA MARCHA) 125 HP, PESO BRUTO 13032 KG, LARGURA DA LÂMINA DE 3,7 M - CHP DIURNO. AF_06/2014</t>
  </si>
  <si>
    <t>0,0102</t>
  </si>
  <si>
    <t>5934</t>
  </si>
  <si>
    <t>MOTONIVELADORA POTÊNCIA BÁSICA LÍQUIDA (PRIMEIRA MARCHA) 125 HP, PESO BRUTO 13032 KG, LARGURA DA LÂMINA DE 3,7 M - CHI DIURNO. AF_06/2014</t>
  </si>
  <si>
    <t>0,0136</t>
  </si>
  <si>
    <t>0,0476</t>
  </si>
  <si>
    <t>5684</t>
  </si>
  <si>
    <t>ROLO COMPACTADOR VIBRATÓRIO DE UM CILINDRO AÇO LISO, POTÊNCIA 80 HP, PESO OPERACIONAL MÁXIMO 8,1 T, IMPACTO DINÂMICO 16,15 / 9,5 T, LARGURA DE TRABALHO 1,68 M - CHP DIURNO. AF_06/2014</t>
  </si>
  <si>
    <t>0,009</t>
  </si>
  <si>
    <t>5685</t>
  </si>
  <si>
    <t>ROLO COMPACTADOR VIBRATÓRIO DE UM CILINDRO AÇO LISO, POTÊNCIA 80 HP, PESO OPERACIONAL MÁXIMO 8,1 T, IMPACTO DINÂMICO 16,15 / 9,5 T, LARGURA DE TRABALHO 1,68 M - CHI DIURNO. AF_06/2014</t>
  </si>
  <si>
    <t>0,021</t>
  </si>
  <si>
    <t>5901</t>
  </si>
  <si>
    <t>CAMINHÃO PIPA 10.000 L TRUCADO, PESO BRUTO TOTAL 23.000 KG, CARGA ÚTIL MÁXIMA 15.935 KG, DISTÂNCIA ENTRE EIXOS 4,8 M, POTÊNCIA 230 CV, INCLUSIVE TANQUE DE AÇO PARA TRANSPORTE DE ÁGUA - CHP DIURNO. AF_06/2014</t>
  </si>
  <si>
    <t>5903</t>
  </si>
  <si>
    <t>CAMINHÃO PIPA 10.000 L TRUCADO, PESO BRUTO TOTAL 23.000 KG, CARGA ÚTIL MÁXIMA 15.935 KG, DISTÂNCIA ENTRE EIXOS 4,8 M, POTÊNCIA 230 CV, INCLUSIVE TANQUE DE AÇO PARA TRANSPORTE DE ÁGUA - CHI DIURNO. AF_06/2014</t>
  </si>
  <si>
    <t>0,028</t>
  </si>
  <si>
    <t>0,008</t>
  </si>
  <si>
    <t>0,022</t>
  </si>
  <si>
    <t>96463</t>
  </si>
  <si>
    <t>ROLO COMPACTADOR DE PNEUS, ESTÁTICO, PRESSÃO VARIÁVEL, POTÊNCIA 110 HP, PESO SEM/COM LASTRO 10,8/27 T, LARGURA DE ROLAGEM 2,30 M - CHP DIURNO. AF_06/2017</t>
  </si>
  <si>
    <t>96464</t>
  </si>
  <si>
    <t>ROLO COMPACTADOR DE PNEUS, ESTÁTICO, PRESSÃO VARIÁVEL, POTÊNCIA 110 HP, PESO SEM/COM LASTRO 10,8/27 T, LARGURA DE ROLAGEM 2,30 M - CHI DIURNO. AF_06/2017</t>
  </si>
  <si>
    <t>0,026</t>
  </si>
  <si>
    <t>6259</t>
  </si>
  <si>
    <t>CAMINHÃO PIPA 6.000 L, PESO BRUTO TOTAL 13.000 KG, DISTÂNCIA ENTRE EIXOS 4,80 M, POTÊNCIA 189 CV INCLUSIVE TANQUE DE AÇO PARA TRANSPORTE DE ÁGUA, CAPACIDADE 6 M3 - CHP DIURNO. AF_06/2014</t>
  </si>
  <si>
    <t>0,001</t>
  </si>
  <si>
    <t>0,85</t>
  </si>
  <si>
    <t>91635</t>
  </si>
  <si>
    <t>GUINDAUTO HIDRÁULICO, CAPACIDADE MÁXIMA DE CARGA 6500 KG, MOMENTO MÁXIMO DE CARGA 5,8 TM, ALCANCE MÁXIMO HORIZONTAL 7,60 M, INCLUSIVE CAMINHÃO TOCO PBT 9.700 KG, POTÊNCIA DE 160 CV - CHI DIURNO. AF_08/2015</t>
  </si>
  <si>
    <t>00005061</t>
  </si>
  <si>
    <t>PREGO DE ACO POLIDO COM CABECA 18 X 27 (2 1/2 X 10)</t>
  </si>
  <si>
    <t>0,05</t>
  </si>
  <si>
    <t>00006193</t>
  </si>
  <si>
    <t>TABUA NAO APARELHADA *2,5 X 20* CM, EM MACARANDUBA/MASSARANDUBA, ANGELIM OU EQUIVALENTE DA REGIAO - BRUTA</t>
  </si>
  <si>
    <t>3,515</t>
  </si>
  <si>
    <t>4,82</t>
  </si>
  <si>
    <t>6,748</t>
  </si>
  <si>
    <t>0,74</t>
  </si>
  <si>
    <t>0,1</t>
  </si>
  <si>
    <t>0,13</t>
  </si>
  <si>
    <t>00035276</t>
  </si>
  <si>
    <t>PILAR QUADRADO NAO APARELHADO *20 X 20* CM, EM MACARANDUBA/MASSARANDUBA, ANGELIM OU EQUIVALENTE DA REGIAO - BRUTA</t>
  </si>
  <si>
    <t>2,47</t>
  </si>
  <si>
    <t>93281</t>
  </si>
  <si>
    <t>GUINCHO ELÉTRICO DE COLUNA, CAPACIDADE 400 KG, COM MOTO FREIO, MOTOR TRIFÁSICO DE 1,25 CV - CHP DIURNO. AF_03/2016</t>
  </si>
  <si>
    <t>93282</t>
  </si>
  <si>
    <t>GUINCHO ELÉTRICO DE COLUNA, CAPACIDADE 400 KG, COM MOTO FREIO, MOTOR TRIFÁSICO DE 1,25 CV - CHI DIURNO. AF_03/2016</t>
  </si>
  <si>
    <t>0,0027</t>
  </si>
  <si>
    <t>88323</t>
  </si>
  <si>
    <t>TELHADISTA COM ENCARGOS COMPLEMENTARES</t>
  </si>
  <si>
    <t>0,079</t>
  </si>
  <si>
    <t>0,093</t>
  </si>
  <si>
    <t>00011029</t>
  </si>
  <si>
    <t>HASTE RETA PARA GANCHO DE FERRO GALVANIZADO, COM ROSCA 1/4" X 30 CM PARA FIXACAO DE TELHA METALICA, INCLUI PORCA E ARRUELAS DE VEDACAO</t>
  </si>
  <si>
    <t>6,36</t>
  </si>
  <si>
    <t>2.56.43</t>
  </si>
  <si>
    <t>FDE</t>
  </si>
  <si>
    <t>CUMEEIRA ACO GALV NAT PERFIL TRAP 0,5MM H=100MM</t>
  </si>
  <si>
    <t>1,08</t>
  </si>
  <si>
    <t>1,405</t>
  </si>
  <si>
    <t>00004917</t>
  </si>
  <si>
    <t>PORTA DE ABRIR EM ALUMINIO TIPO VENEZIANA, ACABAMENTO ANODIZADO NATURAL, SEM GUARNICAO/ALIZAR/VISTA</t>
  </si>
  <si>
    <t>00011457</t>
  </si>
  <si>
    <t>TARJETA LIVRE / OCUPADO PARA PORTA DE BANHEIRO, CORPO EM ZAMAC E ESPELHO EM LATAO</t>
  </si>
  <si>
    <t>00895</t>
  </si>
  <si>
    <t>PARAFUSO EM LATAO, ACABAMENTO CROMADO, D E 30MM, PARA DIVISORIAS DE MARMORE</t>
  </si>
  <si>
    <t>05560</t>
  </si>
  <si>
    <t>DOBRADICA COM UMA DAS ABAS EM "U", EM LA TAO, ACABAMENTO CROMADO, DE 30MM, PARA D IVISORIAS DE MARMORE</t>
  </si>
  <si>
    <t>14463</t>
  </si>
  <si>
    <t>BATENTE EM "U", EM LATAO, ACABAMENTO CRO MADO, DE 30MM, PARA DIVISORIAS DE MARMOR E</t>
  </si>
  <si>
    <t>487</t>
  </si>
  <si>
    <t>Batente (caixão) em madeira de lei, l=14cm, completo, c/02 jogos de alizar</t>
  </si>
  <si>
    <t>2,58</t>
  </si>
  <si>
    <t>1132</t>
  </si>
  <si>
    <t>Folha de janela em madeira de lei, tipo veneziana, dimensões 0,60 x 1,10m</t>
  </si>
  <si>
    <t>2869</t>
  </si>
  <si>
    <t>Espuma de poliuretano expansiva - 500ml (470g), Sika Boom ou similar</t>
  </si>
  <si>
    <t>l</t>
  </si>
  <si>
    <t>0,33</t>
  </si>
  <si>
    <t>0,0106</t>
  </si>
  <si>
    <t>00005075</t>
  </si>
  <si>
    <t>PREGO DE ACO POLIDO COM CABECA 18 X 30 (2 3/4 X 10)</t>
  </si>
  <si>
    <t>00010492</t>
  </si>
  <si>
    <t>VIDRO LISO INCOLOR 4MM - SEM COLOCACAO</t>
  </si>
  <si>
    <t>00002432</t>
  </si>
  <si>
    <t>DOBRADICA EM ACO/FERRO, 3 1/2" X 3", E= 1,9 A 2 MM, COM ANEL, CROMADO OU ZINCADO, TAMPA BOLA, COM PARAFUSOS</t>
  </si>
  <si>
    <t>00043590</t>
  </si>
  <si>
    <t>CREMONA RETANGULAR INJETADA LISA COM CHAVE, COM CASTANHA / ALCA, EM LATAO, COM ACABAMENTO CROMADO, DE SOBREPOR / EMBUTIR</t>
  </si>
  <si>
    <t>00043595</t>
  </si>
  <si>
    <t>VARA FINA PARA CREMONA, EM FERRO ZINCADO BRANCO, COM DIAMETRO DE APROX 10 MM E COMPRIMENTO DE 1,20 M</t>
  </si>
  <si>
    <t>3,2</t>
  </si>
  <si>
    <t>00037591</t>
  </si>
  <si>
    <t>SUPORTE MAO-FRANCESA EM ACO, ABAS IGUAIS 40 CM, CAPACIDADE MINIMA 70 KG, BRANCO</t>
  </si>
  <si>
    <t>87286</t>
  </si>
  <si>
    <t>ARGAMASSA TRAÇO 1:1:6 (EM VOLUME DE CIMENTO, CAL E AREIA MÉDIA ÚMIDA) PARA EMBOÇO/MASSA ÚNICA/ASSENTAMENTO DE ALVENARIA DE VEDAÇÃO, PREPARO MECÂNICO COM BETONEIRA 400 L. AF_08/2019</t>
  </si>
  <si>
    <t>76</t>
  </si>
  <si>
    <t>0,192</t>
  </si>
  <si>
    <t>0,187</t>
  </si>
  <si>
    <t>00011186</t>
  </si>
  <si>
    <t>ESPELHO CRISTAL E = 4 MM</t>
  </si>
  <si>
    <t>3.70.45</t>
  </si>
  <si>
    <t>COLA ADESIVA FIXA ESPELHO BISNAGA 360G CEBRACE</t>
  </si>
  <si>
    <t>00020078</t>
  </si>
  <si>
    <t>PASTA LUBRIFICANTE PARA TUBOS E CONEXOES COM JUNTA ELASTICA, EMBALAGEM DE *400* GR (USO EM PVC, ACO, POLIETILENO E OUTROS)</t>
  </si>
  <si>
    <t>COT.085(04/2025)</t>
  </si>
  <si>
    <t>CURVA PVC LONGA 45º P/ ESGOTO 50mm</t>
  </si>
  <si>
    <t>00039469</t>
  </si>
  <si>
    <t>2,5</t>
  </si>
  <si>
    <t>007832</t>
  </si>
  <si>
    <t>QUADRO DE DISTRIBUICAO METALICO DE EMBUTIR COM BARRAMENTO TRIFASICO+GERAL 16 DISJUNTORES DIN 904311N CEMAR</t>
  </si>
  <si>
    <t>00004791</t>
  </si>
  <si>
    <t>ADESIVO ACRILICO DE BASE AQUOSA / COLA DE CONTATO</t>
  </si>
  <si>
    <t>0,37</t>
  </si>
  <si>
    <t>COT.077(08/2025)</t>
  </si>
  <si>
    <t>PISO EMBORRACHADO DRENANTE IMPACT 40 MM PARA PLAYGROUND 1X1 M</t>
  </si>
  <si>
    <t>0,34</t>
  </si>
  <si>
    <t>0,66</t>
  </si>
  <si>
    <t>0,126</t>
  </si>
  <si>
    <t>2,4885</t>
  </si>
  <si>
    <t>0,36</t>
  </si>
  <si>
    <t>96621</t>
  </si>
  <si>
    <t>LASTRO COM MATERIAL GRANULAR, APLICAÇÃO EM BLOCOS DE COROAMENTO, ESPESSURA DE *5 CM*. AF_01/2024</t>
  </si>
  <si>
    <t>04.005.0017</t>
  </si>
  <si>
    <t xml:space="preserve">ARMAÇÃO DO PILARETE  DE SUSTENTAÇÃO PARA MESA DE CONVIVÊNCIAS, MEDINDO 15x15 CM COM H= 88 CM			</t>
  </si>
  <si>
    <t>96555</t>
  </si>
  <si>
    <t>CONCRETAGEM DE BLOCO DE COROAMENTO OU VIGA BALDRAME, FCK 30 MPA, COM USO DE JERICA - LANÇAMENTO, ADENSAMENTO E ACABAMENTO. AF_01/2024</t>
  </si>
  <si>
    <t>0,027</t>
  </si>
  <si>
    <t>92264</t>
  </si>
  <si>
    <t>FABRICAÇÃO DE FÔRMA PARA PILARES E ESTRUTURAS SIMILARES, EM CHAPA DE MADEIRA COMPENSADA PLASTIFICADA, E = 18 MM. AF_09/2020</t>
  </si>
  <si>
    <t>0,528</t>
  </si>
  <si>
    <t>04.004.0014</t>
  </si>
  <si>
    <t>MONTAGEM E DESMONTAGEM DE FÔRMA DE PILARES RETANGULARES E ESTRUTURAS SIMILARES, PÉ-DIREITO SIMPLES, EM CHAPA DE MADEIRA COMPENSADA PLASTIFICADA, EXCLUSIVE FABRICAÇÃO DE FORMA</t>
  </si>
  <si>
    <t>97737</t>
  </si>
  <si>
    <t>PEÇA RETANGULAR PRÉ-MOLDADA, VOLUME DE CONCRETO DE 30 A 70 LITROS, TAXA DE AÇO APROXIMADA DE 70KG/M³. AF_03/2024</t>
  </si>
  <si>
    <t>0,0343</t>
  </si>
  <si>
    <t>13.001.0085</t>
  </si>
  <si>
    <t xml:space="preserve">APLICAÇÃO MANUAL DE PINTURA COM TINTA TEXTURIZADA ACRÍLICA LISA </t>
  </si>
  <si>
    <t>0,7056</t>
  </si>
  <si>
    <t>04.005.0018</t>
  </si>
  <si>
    <t xml:space="preserve">CAMISA DE ENCAIXE TIPO CARTOLA, BASE COM ABA 30x30 CM, FUSTE 15x15x16 CM, EM CHAPA DE ACO CARBONO LAMINADO A QUENTE,  BITOLA 3/16", E =4,75 MM (37,29 KG/M2), PARA FIXAR TAMPO DE MESA EM PILARETE DE CONCRETO, INCLUSO PARABOLT 1/2" </t>
  </si>
  <si>
    <t>28.002.0100</t>
  </si>
  <si>
    <t>BANCO INDIVIDUAL EM ALVENARIA MEDINDO 35x35 cm COM ALTURA DE 40 cm, COM APLICAÇÃO DE TEXTURA ACRÍLICA LISA</t>
  </si>
  <si>
    <t>0,0198</t>
  </si>
  <si>
    <t>94974</t>
  </si>
  <si>
    <t>CONCRETO MAGRO PARA LASTRO, TRAÇO 1:4,5:4,5 (EM MASSA SECA DE CIMENTO/ AREIA MÉDIA/ BRITA 1) - PREPARO MANUAL. AF_05/2021</t>
  </si>
  <si>
    <t>0,84</t>
  </si>
  <si>
    <t>87893</t>
  </si>
  <si>
    <t>CHAPISCO APLICADO EM ALVENARIA (SEM PRESENÇA DE VÃOS) E ESTRUTURAS DE CONCRETO DE FACHADA, COM COLHER DE PEDREIRO. ARGAMASSA TRAÇO 1:3 COM PREPARO MANUAL. AF_10/2022</t>
  </si>
  <si>
    <t>1,68</t>
  </si>
  <si>
    <t>87794</t>
  </si>
  <si>
    <t>EMBOÇO OU MASSA ÚNICA EM ARGAMASSA TRAÇO 1:2:8, PREPARO MANUAL, APLICADA MANUALMENTE EM PANOS CEGOS DE FACHADA (SEM PRESENÇA DE VÃOS), ESPESSURA DE 25 MM. AF_09/2022</t>
  </si>
  <si>
    <t>96135</t>
  </si>
  <si>
    <t>APLICAÇÃO MANUAL DE MASSA ACRÍLICA EM PAREDES EXTERNAS DE CASAS, DUAS DEMÃOS. AF_03/2024</t>
  </si>
  <si>
    <t>00000368</t>
  </si>
  <si>
    <t>AREIA PARA ATERRO - POSTO JAZIDA/FORNECEDOR (RETIRADO NA JAZIDA, SEM TRANSPORTE)</t>
  </si>
  <si>
    <t>1,657</t>
  </si>
  <si>
    <t>2,277</t>
  </si>
  <si>
    <t>0,281</t>
  </si>
  <si>
    <t>0,221</t>
  </si>
  <si>
    <t>001201</t>
  </si>
  <si>
    <t>PILAR 20x20cm NAO APARELHADO MACARANDUBA, ANGELIM</t>
  </si>
  <si>
    <t>00004472</t>
  </si>
  <si>
    <t>VIGA NAO APARELHADA *6 X 16* CM, EM MACARANDUBA/MASSARANDUBA, ANGELIM OU EQUIVALENTE DA REGIAO - BRUTA</t>
  </si>
  <si>
    <t>00020208</t>
  </si>
  <si>
    <t>PRANCHAO APARELHADO *8 X 30* CM, EM MACARANDUBA/MASSARANDUBA, ANGELIM OU EQUIVALENTE DA REGIAO</t>
  </si>
  <si>
    <t>5,5213</t>
  </si>
  <si>
    <t>5,7831</t>
  </si>
  <si>
    <t>3,44</t>
  </si>
  <si>
    <t>2,8</t>
  </si>
  <si>
    <t>88243</t>
  </si>
  <si>
    <t>AJUDANTE ESPECIALIZADO COM ENCARGOS COMPLEMENTARES</t>
  </si>
  <si>
    <t>068122</t>
  </si>
  <si>
    <t>FERRAGEM PARA VIDRO TEMPERADO SUPORTE TIPO 1230 PARA BASCULA</t>
  </si>
  <si>
    <t>97734</t>
  </si>
  <si>
    <t>PEÇA RETANGULAR PRÉ-MOLDADA, VOLUME DE CONCRETO DE 10 A 30 LITROS, TAXA DE AÇO APROXIMADA DE 30KG/M³. AF_03/2024</t>
  </si>
  <si>
    <t>0,135</t>
  </si>
  <si>
    <t>102179</t>
  </si>
  <si>
    <t>INSTALAÇÃO DE VIDRO TEMPERADO, E = 6 MM, ENCAIXADO EM PERFIL U. AF_01/2021_PS</t>
  </si>
  <si>
    <t>2,25</t>
  </si>
  <si>
    <t>COT.081 (08/2025)</t>
  </si>
  <si>
    <t>DISPOSITIVO DPS CLASSE II, 1 POLO, TENSAO MAXIMA DE 175 V, CORRENTE MAXIMA DE 15 KA (TIPO AC)</t>
  </si>
  <si>
    <t>0,19</t>
  </si>
  <si>
    <t>340</t>
  </si>
  <si>
    <t>Bucha reducao curta, pvc rigido soldavel, marrom, d= 75 x 60mm</t>
  </si>
  <si>
    <t>0,031764</t>
  </si>
  <si>
    <t>0,041</t>
  </si>
  <si>
    <t>0,22</t>
  </si>
  <si>
    <t>0,07</t>
  </si>
  <si>
    <t>1231</t>
  </si>
  <si>
    <t>Joelho 90° pvc rigido roscavel c/ bucha latao, c/reducao, d= 3/4" x 1/2"</t>
  </si>
  <si>
    <t>0,0224</t>
  </si>
  <si>
    <t>4537</t>
  </si>
  <si>
    <t>Te 90° reducao pvc rigido soldavel, marrom,  d=  60 x 25mm</t>
  </si>
  <si>
    <t>0,2383</t>
  </si>
  <si>
    <t>0,0424</t>
  </si>
  <si>
    <t>0,0675</t>
  </si>
  <si>
    <t>0,0418</t>
  </si>
  <si>
    <t>00007143</t>
  </si>
  <si>
    <t>TE SOLDAVEL, PVC, 90 GRAUS, 60 MM, PARA AGUA FRIA PREDIAL (NBR 5648)</t>
  </si>
  <si>
    <t>00000822</t>
  </si>
  <si>
    <t>BUCHA DE REDUCAO DE PVC, SOLDAVEL, LONGA, COM 60 X 50 MM, PARA AGUA FRIA PREDIAL</t>
  </si>
  <si>
    <t>0,368</t>
  </si>
  <si>
    <t>00020080</t>
  </si>
  <si>
    <t>ADESIVO PLASTICO PARA PVC, FRASCO COM 175 GR</t>
  </si>
  <si>
    <t>0,231</t>
  </si>
  <si>
    <t>0,062</t>
  </si>
  <si>
    <t>0,055</t>
  </si>
  <si>
    <t>00007144</t>
  </si>
  <si>
    <t>TE SOLDAVEL, PVC, 90 GRAUS, 75 MM, PARA AGUA FRIA PREDIAL (NBR 5648)</t>
  </si>
  <si>
    <t>00000821</t>
  </si>
  <si>
    <t>BUCHA DE REDUCAO DE PVC, SOLDAVEL, LONGA, COM 75 X 50 MM, PARA AGUA FRIA PREDIAL</t>
  </si>
  <si>
    <t>0,092</t>
  </si>
  <si>
    <t>00003666</t>
  </si>
  <si>
    <t>JUNCAO SIMPLES, PVC, 45 GRAUS, DN 40 X 40 MM, SERIE NORMAL PARA ESGOTO PREDIAL</t>
  </si>
  <si>
    <t>162</t>
  </si>
  <si>
    <t>Anel borracha p/ tubo pvc sanitário predial, d=  40mm</t>
  </si>
  <si>
    <t>0,903</t>
  </si>
  <si>
    <t>004479</t>
  </si>
  <si>
    <t>ANEL DE BORRACHA PARA PVC ESGOTO 75mm TIGRE</t>
  </si>
  <si>
    <t>004481</t>
  </si>
  <si>
    <t>ANEL BORRACHA PARA PVC SERIE R 100mm</t>
  </si>
  <si>
    <t>004492</t>
  </si>
  <si>
    <t>TE ESGOTO SANITARIO PVC SERIE NORMAL 100x75mm</t>
  </si>
  <si>
    <t>004869</t>
  </si>
  <si>
    <t>VASELINA PASTOSA LUBRIFICANTE EMBALAGEM 1.000g</t>
  </si>
  <si>
    <t>COT.058(08/2025)</t>
  </si>
  <si>
    <t xml:space="preserve">ADAPTADOR PARA SAÍDA DE VASO SANITÁRIO 100 MM </t>
  </si>
  <si>
    <t>0,838</t>
  </si>
  <si>
    <t>COT.017(03/2025)</t>
  </si>
  <si>
    <t xml:space="preserve">PROLONGADOR SEM ENTRADA DN 300, PARA ESGOTO								</t>
  </si>
  <si>
    <t>2898</t>
  </si>
  <si>
    <t>Tubo de ligação em PVC, com anel expansor para vaso sanitário, acabamento cromado, DECA 1968C ou similar</t>
  </si>
  <si>
    <t>COT.099(08/2025)</t>
  </si>
  <si>
    <t>TUBO PARA VALVULA DEDESCARGA PONTA AZUL</t>
  </si>
  <si>
    <t>0,188</t>
  </si>
  <si>
    <t>0,61</t>
  </si>
  <si>
    <t>0,094</t>
  </si>
  <si>
    <t>2591</t>
  </si>
  <si>
    <t>VALVULA P/ MICTORIO ANTIVANDALISMO FECHAMENTO AUTOMATICO, ACAB. LC, PRESSMATIC MICTORIO REF.17015006 DA DOCOL</t>
  </si>
  <si>
    <t>0,9249</t>
  </si>
  <si>
    <t>0,0192</t>
  </si>
  <si>
    <t>1027</t>
  </si>
  <si>
    <t>VALVULA DE DESCARGA 1 1/2" (BASE), DOCOL OU SIMILAR, REF. 01021500</t>
  </si>
  <si>
    <t>2593</t>
  </si>
  <si>
    <t>ACABAMENTO PARA VALVULA DE DESCARGA HYDRA ECO CONFORTO CROMADO REF. 4900.C.CONF DA DECA</t>
  </si>
  <si>
    <t>0,65</t>
  </si>
  <si>
    <t>87316</t>
  </si>
  <si>
    <t>ARGAMASSA TRAÇO 1:4 (EM VOLUME DE CIMENTO E AREIA GROSSA ÚMIDA) PARA CHAPISCO CONVENCIONAL, PREPARO MECÂNICO COM BETONEIRA 400 L. AF_08/2019</t>
  </si>
  <si>
    <t>0,025</t>
  </si>
  <si>
    <t>05.003.0026</t>
  </si>
  <si>
    <t>ALVENARIA EM TIJOLO CERAMICO MACICO 5X10X20CM 1 VEZ (ESPESSURA 20CM), ASSENTADO COM ARGAMASSA TRACO 1:2:8 (CIMENTO, CAL E AREIA)</t>
  </si>
  <si>
    <t>4,4235</t>
  </si>
  <si>
    <t>1,7306</t>
  </si>
  <si>
    <t>06.001.0126</t>
  </si>
  <si>
    <t>REVESTIMENTO EM GRANITO PARA PAREDES INTERNAS, FORNECIMENTO E INSTALAÇÃO</t>
  </si>
  <si>
    <t>4,687</t>
  </si>
  <si>
    <t>4,628</t>
  </si>
  <si>
    <t>6,834</t>
  </si>
  <si>
    <t>003991</t>
  </si>
  <si>
    <t>DECK DE MADEIRA IPE EXTRA 100x20cm</t>
  </si>
  <si>
    <t>00005068</t>
  </si>
  <si>
    <t>PREGO DE ACO POLIDO COM CABECA 17 X 21 (2 X 11)</t>
  </si>
  <si>
    <t>00020213</t>
  </si>
  <si>
    <t>VIGA APARELHADA *6 X 12* CM, EM MACARANDUBA/MASSARANDUBA, ANGELIM OU EQUIVALENTE DA REGIAO</t>
  </si>
  <si>
    <t>3,15</t>
  </si>
  <si>
    <t>28.002.0109</t>
  </si>
  <si>
    <t>APARELHAMENTO DE VIGA DE MADEIRA</t>
  </si>
  <si>
    <t>1,1805</t>
  </si>
  <si>
    <t>100725</t>
  </si>
  <si>
    <t>PINTURA COM TINTA ALQUÍDICA DE FUNDO E ACABAMENTO (ESMALTE SINTÉTICO GRAFITE) PULVERIZADA SOBRE SUPERFÍCIES METÁLICAS (EXCETO PERFIL) EXECUTADO EM OBRA (POR DEMÃO). AF_01/2020_PE</t>
  </si>
  <si>
    <t>1,577</t>
  </si>
  <si>
    <t>8,479</t>
  </si>
  <si>
    <t>88273</t>
  </si>
  <si>
    <t>MARCENEIRO COM ENCARGOS COMPLEMENTARES</t>
  </si>
  <si>
    <t>73467</t>
  </si>
  <si>
    <t>CAMINHÃO TOCO, PBT 14.300 KG, CARGA ÚTIL MÁX. 9.710 KG, DIST. ENTRE EIXOS 3,56 M, POTÊNCIA 185 CV, INCLUSIVE CARROCERIA FIXA ABERTA DE MADEIRA P/ TRANSPORTE GERAL DE CARGA SECA, DIMEN. APROX. 2,50 X 6,50 X 0,50 M - CHP DIURNO. AF_06/2014</t>
  </si>
  <si>
    <t>6,965</t>
  </si>
  <si>
    <t>7542</t>
  </si>
  <si>
    <t>TUBO RETANGULAR 30X50X1,20MM PAULI 9,10KG (COD.7812)</t>
  </si>
  <si>
    <t>BR</t>
  </si>
  <si>
    <t>0,2513</t>
  </si>
  <si>
    <t>10912</t>
  </si>
  <si>
    <t>Tubo industrial, em aço, retangular, dim 100 x 50 mm, e=3,17mm(1/8"), 6,825kg/m</t>
  </si>
  <si>
    <t>1,8321</t>
  </si>
  <si>
    <t>00007164</t>
  </si>
  <si>
    <t>TELA DE ARAME ONDULADA, FIO *2,77* MM (12 BWG), MALHA 5 X 5 CM, H = 2 M</t>
  </si>
  <si>
    <t>0,3931</t>
  </si>
  <si>
    <t>00020204</t>
  </si>
  <si>
    <t>PRANCHAO APARELHADO *7,5 X 23* CM, EM MACARANDUBA/MASSARANDUBA, ANGELIM OU EQUIVALENTE DA REGIAO</t>
  </si>
  <si>
    <t>0,3267</t>
  </si>
  <si>
    <t>00003992</t>
  </si>
  <si>
    <t>TABUA APARELHADA *2,5 X 30* CM, EM MACARANDUBA/MASSARANDUBA, ANGELIM OU EQUIVALENTE DA REGIAO</t>
  </si>
  <si>
    <t>0,625</t>
  </si>
  <si>
    <t>00004470</t>
  </si>
  <si>
    <t>PRANCHA NAO APARELHADA *6 X 40* CM, EM MACARANDUBA/MASSARANDUBA, ANGELIM OU EQUIVALENTE DA REGIAO - BRUTA</t>
  </si>
  <si>
    <t>0,7849</t>
  </si>
  <si>
    <t>0,3382</t>
  </si>
  <si>
    <t>1,0776</t>
  </si>
  <si>
    <t>5,88</t>
  </si>
  <si>
    <t>0,2687</t>
  </si>
  <si>
    <t>0,6551</t>
  </si>
  <si>
    <t>0,3021</t>
  </si>
  <si>
    <t>1,0735</t>
  </si>
  <si>
    <t>00006081</t>
  </si>
  <si>
    <t>ARGILA OU BARRO PARA ATERRO/REATERRO (COM TRANSPORTE ATE 10 KM)</t>
  </si>
  <si>
    <t>0,7</t>
  </si>
  <si>
    <t>88628</t>
  </si>
  <si>
    <t>ARGAMASSA TRAÇO 1:3 (EM VOLUME DE CIMENTO E AREIA MÉDIA ÚMIDA), PREPARO MECÂNICO COM BETONEIRA 400 L. AF_08/2019</t>
  </si>
  <si>
    <t>021134</t>
  </si>
  <si>
    <t>DISPOSITIVO ANTI ESPUMA EM CAIXA DE RALO 100mm</t>
  </si>
  <si>
    <t>1,3685</t>
  </si>
  <si>
    <t>0,0302</t>
  </si>
  <si>
    <t>101159</t>
  </si>
  <si>
    <t>ALVENARIA DE VEDAÇÃO DE BLOCOS CERÂMICOS MACIÇOS DE 5X10X20CM (ESPESSURA 10CM) E ARGAMASSA DE ASSENTAMENTO COM PREPARO EM BETONEIRA. AF_05/2020</t>
  </si>
  <si>
    <t>2,0008</t>
  </si>
  <si>
    <t>87894</t>
  </si>
  <si>
    <t>CHAPISCO APLICADO EM ALVENARIA (SEM PRESENÇA DE VÃOS) E ESTRUTURAS DE CONCRETO DE FACHADA, COM COLHER DE PEDREIRO. ARGAMASSA TRAÇO 1:3 COM PREPARO EM BETONEIRA 400L. AF_10/2022</t>
  </si>
  <si>
    <t>1,464</t>
  </si>
  <si>
    <t>94964</t>
  </si>
  <si>
    <t>CONCRETO FCK = 20MPA, TRAÇO 1:2,7:3 (EM MASSA SECA DE CIMENTO/ AREIA MÉDIA/ BRITA 1) - PREPARO MECÂNICO COM BETONEIRA 400 L. AF_05/2021</t>
  </si>
  <si>
    <t>0,054</t>
  </si>
  <si>
    <t>97088</t>
  </si>
  <si>
    <t>ARMAÇÃO PARA EXECUÇÃO DE RADIER, PISO DE CONCRETO OU LAJE SOBRE SOLO, COM USO DE TELA Q-92. AF_09/2021</t>
  </si>
  <si>
    <t>1,6007</t>
  </si>
  <si>
    <t>103670</t>
  </si>
  <si>
    <t>LANÇAMENTO COM USO DE BALDES, ADENSAMENTO E ACABAMENTO DE CONCRETO EM ESTRUTURAS. AF_02/2022</t>
  </si>
  <si>
    <t>00004415</t>
  </si>
  <si>
    <t>SARRAFO NAO APARELHADO *2,5 X 5* CM, EM MACARANDUBA/MASSARANDUBA, ANGELIM, PEROBA-ROSA OU EQUIVALENTE DA REGIAO - BRUTA</t>
  </si>
  <si>
    <t>2,08</t>
  </si>
  <si>
    <t>00003874</t>
  </si>
  <si>
    <t>LUVA SOLDAVEL COM BUCHA DE LATAO, PVC, 25 MM X 1/2"</t>
  </si>
  <si>
    <t>043636</t>
  </si>
  <si>
    <t>ANEL DE BORRACHA PARA PVC SERIE R 40mm TIGRE</t>
  </si>
  <si>
    <t>0,201</t>
  </si>
  <si>
    <t>1268</t>
  </si>
  <si>
    <t>Juncao simples pvc rigido p/ esgoto primario, diam = 75 x 50mm</t>
  </si>
  <si>
    <t>00000119</t>
  </si>
  <si>
    <t>ADESIVO PLASTICO PARA PVC, BISNAGA COM 75 GR</t>
  </si>
  <si>
    <t>0,037</t>
  </si>
  <si>
    <t>00020042</t>
  </si>
  <si>
    <t>REDUCAO EXCENTRICA PVC, DN 75 X 50 MM, PARA ESGOTO PREDIAL</t>
  </si>
  <si>
    <t>0,11</t>
  </si>
  <si>
    <t>00011658</t>
  </si>
  <si>
    <t>TE SANITARIO, PVC, DN 75 X 75 MM, SERIE NORMAL PARA ESGOTO PREDIAL</t>
  </si>
  <si>
    <t>00011655</t>
  </si>
  <si>
    <t>TE SANITARIO DE REDUCAO, PVC, DN 100 X 50 MM, SERIE NORMAL, PARA ESGOTO PREDIAL</t>
  </si>
  <si>
    <t>0,033</t>
  </si>
  <si>
    <t>0,036</t>
  </si>
  <si>
    <t>2575</t>
  </si>
  <si>
    <t>TUBO PONTA AZUL PARA VALVULA DE DESCARGA 11/2"</t>
  </si>
  <si>
    <t>86877</t>
  </si>
  <si>
    <t>VÁLVULA EM METAL CROMADO 1.1/2" X 1.1/2" PARA TANQUE OU LAVATÓRIO, COM OU SEM LADRÃO - FORNECIMENTO E INSTALAÇÃO. AF_01/2020</t>
  </si>
  <si>
    <t>86881</t>
  </si>
  <si>
    <t>SIFÃO DO TIPO GARRAFA EM METAL CROMADO 1 X 1.1/2" - FORNECIMENTO E INSTALAÇÃO. AF_01/2020</t>
  </si>
  <si>
    <t>2,07</t>
  </si>
  <si>
    <t>9012</t>
  </si>
  <si>
    <t>LAVATORIO DE LOUCA BRANCA PARA P.N.E., REF. L.51.17 DECA VOGUE PLUS DA DECA</t>
  </si>
  <si>
    <t>9013</t>
  </si>
  <si>
    <t>COLUNA SUSPENSA DE LOUCA BRANCA PARA P.N.E., DECA VOGUE PLUS REF. C.510.17</t>
  </si>
  <si>
    <t>0,0056</t>
  </si>
  <si>
    <t>00011681</t>
  </si>
  <si>
    <t>ENGATE/RABICHO FLEXIVEL PLASTICO (PVC OU ABS) BRANCO 1/2" X 40 CM</t>
  </si>
  <si>
    <t>COT.209 (04/2025)</t>
  </si>
  <si>
    <t>TORNEIRA DEFICIENTE PNE AUTOMÁTICA LAVATÓRIO NBR 9050</t>
  </si>
  <si>
    <t>0,9485</t>
  </si>
  <si>
    <t>88242</t>
  </si>
  <si>
    <t>AJUDANTE DE PEDREIRO COM ENCARGOS COMPLEMENTARES</t>
  </si>
  <si>
    <t>0,2988</t>
  </si>
  <si>
    <t>6180</t>
  </si>
  <si>
    <t>BARRA DE APOIO RETA (PUXADOR), EM ACO INOX POLIDO, COMPRIMENTO DE 40CM, DIAMETRO MINIMO DE 3CM</t>
  </si>
  <si>
    <t>6445</t>
  </si>
  <si>
    <t>BOTAO FRANCES DE PLASTICO CROMADO COM BUCHA E PARAFUSO</t>
  </si>
  <si>
    <t>88274</t>
  </si>
  <si>
    <t>MARMORISTA/GRANITEIRO COM ENCARGOS COMPLEMENTARES</t>
  </si>
  <si>
    <t>0,779</t>
  </si>
  <si>
    <t>00001380</t>
  </si>
  <si>
    <t>CIMENTO BRANCO NAO ESTRUTURAL (CPB - NAO ESTRUTURAL)</t>
  </si>
  <si>
    <t>1,82</t>
  </si>
  <si>
    <t>00037590</t>
  </si>
  <si>
    <t>SUPORTE MAO-FRANCESA EM ACO, ABAS IGUAIS 30 CM, CAPACIDADE MINIMA 60 KG, BRANCO</t>
  </si>
  <si>
    <t>7522</t>
  </si>
  <si>
    <t>Interruptor com controle para ventilador de teto, ref.1331-V2, Siemens ou similar</t>
  </si>
  <si>
    <t>0,106</t>
  </si>
  <si>
    <t>00038092</t>
  </si>
  <si>
    <t>ESPELHO / PLACA DE 1 POSTO 4" X 2", PARA INSTALACAO DE TOMADAS E INTERRUPTORES</t>
  </si>
  <si>
    <t>0,795</t>
  </si>
  <si>
    <t>0,998</t>
  </si>
  <si>
    <t>0,506</t>
  </si>
  <si>
    <t>008503</t>
  </si>
  <si>
    <t>TE REDUCAO 90 PVC SOLDAVEL 60 x 50mm</t>
  </si>
  <si>
    <t>0,42</t>
  </si>
  <si>
    <t>0,01</t>
  </si>
  <si>
    <t>0,2077</t>
  </si>
  <si>
    <t>00011493</t>
  </si>
  <si>
    <t>TE DE REDUCAO, PVC PBA, BBB, JE, DN 75 X 50 / DE 85 X 60 MM, PARA REDE DE AGUA</t>
  </si>
  <si>
    <t>0,0318</t>
  </si>
  <si>
    <t>0,829</t>
  </si>
  <si>
    <t>004477</t>
  </si>
  <si>
    <t>ANEL DE BORRACHA PARA PVC ESGOTO 50mm TIGRE</t>
  </si>
  <si>
    <t>004491</t>
  </si>
  <si>
    <t>TE PVC ESGOTO DE REDUCAO 100 x 50mm</t>
  </si>
  <si>
    <t>0,039</t>
  </si>
  <si>
    <t>0,18</t>
  </si>
  <si>
    <t>0,0025</t>
  </si>
  <si>
    <t>00007142</t>
  </si>
  <si>
    <t>TE SOLDAVEL, PVC, 90 GRAUS,50 MM, PARA AGUA FRIA PREDIAL (NBR 5648)</t>
  </si>
  <si>
    <t>0,0125</t>
  </si>
  <si>
    <t>COT.217(03/2025)</t>
  </si>
  <si>
    <t>SAÍDA HORIZONTAL PARA ELETRODUTO 3/4"</t>
  </si>
  <si>
    <t>15.001.0016</t>
  </si>
  <si>
    <t>CONJUNTO DE FIXAÇÃO PARA ELETROCALHA/PERFILADO, COMPOSTO POR: PORCA LOSANGULAR COM PINO, ARRUELA LISA E PORCA SEXTAVADA, DIÂMETRO = 1/4"</t>
  </si>
  <si>
    <t>10403</t>
  </si>
  <si>
    <t>Terminal 38 x 38 mm para eletrocalha perfurada metalica</t>
  </si>
  <si>
    <t>0,541</t>
  </si>
  <si>
    <t>15.001.0015</t>
  </si>
  <si>
    <t>CONJUNTO DE FIXAÇÃO PARA ELETROCALHA/PERFILADO, COMPOSTO POR: PARAFUSO CABEÇA LENTILHA, ARRUELA LISA E PORCA SEXTAVADA, DIÂMETRO = 3/8"</t>
  </si>
  <si>
    <t>6615</t>
  </si>
  <si>
    <t>Curva horizontal 38 x 38 mm para eletrocalha perfurada metálica (ref. Mopa ousimilar)</t>
  </si>
  <si>
    <t>6612</t>
  </si>
  <si>
    <t>Tê horizontal 38 x 38 mm para eletrocalha metálica (ref. Mopa ou similar)</t>
  </si>
  <si>
    <t>0,024</t>
  </si>
  <si>
    <t>006268</t>
  </si>
  <si>
    <t>PERFILADO - SUPORTE CURTO PARA PERFILADO 100mm CHAPA 14</t>
  </si>
  <si>
    <t>0,346</t>
  </si>
  <si>
    <t>00011250</t>
  </si>
  <si>
    <t>CAIXA DE PASSAGEM/ LUZ / TELEFONIA, DE EMBUTIR, EM CHAPA DE ACO GALVANIZADO, DIMENSOES 20 X 20 X *12* CM (PADRAO CONCESSIONARIA LOCAL)</t>
  </si>
  <si>
    <t>0,311</t>
  </si>
  <si>
    <t>049232</t>
  </si>
  <si>
    <t>ABRACADEIRA ACO PARA ELETRODUTO TIPO "U" SIMPLES 1"</t>
  </si>
  <si>
    <t>009714</t>
  </si>
  <si>
    <t>ABRACADEIRA PVC 3/4" CINZA ESCURO CEMAR</t>
  </si>
  <si>
    <t>0,1735</t>
  </si>
  <si>
    <t>0,4165</t>
  </si>
  <si>
    <t>13524</t>
  </si>
  <si>
    <t>Refletor Slim  LED 200W de potência, branco Frio, 6500k, Autovolt, marca G-light ou similar</t>
  </si>
  <si>
    <t>0,9</t>
  </si>
  <si>
    <t>00039028</t>
  </si>
  <si>
    <t>PERFILADO PERFURADO SIMPLES 38 X 38 MM, CHAPA 22</t>
  </si>
  <si>
    <t>3625</t>
  </si>
  <si>
    <t>Gancho curto para perfilado, ref. Mopa ou similar</t>
  </si>
  <si>
    <t>3944</t>
  </si>
  <si>
    <t>AGETOP CIVIL</t>
  </si>
  <si>
    <t>INTERRUPTOR DIFERENCIAL RESIDUAL (DR) BIPOLAR DE 25A-30MA</t>
  </si>
  <si>
    <t>2,055</t>
  </si>
  <si>
    <t>1,028</t>
  </si>
  <si>
    <t>100489</t>
  </si>
  <si>
    <t>ARGAMASSA TRAÇO 1:3 (EM VOLUME DE CIMENTO E AREIA MÉDIA ÚMIDA), PREPARO MECÂNICO COM BETONEIRA 600 L. AF_08/2019</t>
  </si>
  <si>
    <t>0,0043</t>
  </si>
  <si>
    <t>00010583</t>
  </si>
  <si>
    <t>ELEMENTO VAZADO DE CONCRETO, VENEZIANA *39 X 22 X 15* CM</t>
  </si>
  <si>
    <t>10,87</t>
  </si>
  <si>
    <t>0,97</t>
  </si>
  <si>
    <t>0,46</t>
  </si>
  <si>
    <t>0,1248</t>
  </si>
  <si>
    <t>00036790</t>
  </si>
  <si>
    <t>TANQUE DUPLO EM MARMORE SINTETICO COM CUBA LISA E ESFREGADOR, *110 X 60* CM</t>
  </si>
  <si>
    <t>00037400</t>
  </si>
  <si>
    <t>PAPELEIRA PLASTICA TIPO DISPENSER PARA PAPEL HIGIENICO ROLAO</t>
  </si>
  <si>
    <t>83765</t>
  </si>
  <si>
    <t>GRUPO DE SOLDAGEM COM GERADOR A DIESEL 60 CV PARA SOLDA ELÉTRICA, SOBRE 04 RODAS, COM MOTOR 4 CILINDROS 600 A - CHP DIURNO. AF_02/2016</t>
  </si>
  <si>
    <t>0,6847</t>
  </si>
  <si>
    <t>83766</t>
  </si>
  <si>
    <t>GRUPO DE SOLDAGEM COM GERADOR A DIESEL 60 CV PARA SOLDA ELÉTRICA, SOBRE 04 RODAS, COM MOTOR 4 CILINDROS 600 A - CHI DIURNO. AF_02/2016</t>
  </si>
  <si>
    <t>0,1201</t>
  </si>
  <si>
    <t>88310</t>
  </si>
  <si>
    <t>PINTOR COM ENCARGOS COMPLEMENTARES</t>
  </si>
  <si>
    <t>3,6</t>
  </si>
  <si>
    <t>88317</t>
  </si>
  <si>
    <t>SOLDADOR COM ENCARGOS COMPLEMENTARES</t>
  </si>
  <si>
    <t>0,8066</t>
  </si>
  <si>
    <t>1,2547</t>
  </si>
  <si>
    <t>0,0072</t>
  </si>
  <si>
    <t>0,49</t>
  </si>
  <si>
    <t>00007307</t>
  </si>
  <si>
    <t>FUNDO ANTICORROSIVO PARA METAIS FERROSOS (ZARCAO)</t>
  </si>
  <si>
    <t>L</t>
  </si>
  <si>
    <t>0,48</t>
  </si>
  <si>
    <t>00010999</t>
  </si>
  <si>
    <t>ELETRODO REVESTIDO AWS - E6013, DIAMETRO IGUAL A 4,00 MM</t>
  </si>
  <si>
    <t>0,604</t>
  </si>
  <si>
    <t>7502</t>
  </si>
  <si>
    <t>CONTORNO LISO CHAPA 18 140MM PAULI (COD.3895)</t>
  </si>
  <si>
    <t>0,4196</t>
  </si>
  <si>
    <t>7504</t>
  </si>
  <si>
    <t>CADEIRINHA CHAPA 18 15 X 25MM PAULI (COD.2157)</t>
  </si>
  <si>
    <t>0,4535</t>
  </si>
  <si>
    <t>7506</t>
  </si>
  <si>
    <t>CADEIRINHA CHAPA 18 80 X 25MM PAULI (COD.2269)</t>
  </si>
  <si>
    <t>7507</t>
  </si>
  <si>
    <t>MATA JUNTA CHAPA 18 "T" 50 X 25MM, PAULI (COD.6824)</t>
  </si>
  <si>
    <t>0,1095</t>
  </si>
  <si>
    <t>7508</t>
  </si>
  <si>
    <t>MATA JUNTA CHAPA 18 "Z" 50 X 25MM, PAULI (COD.8711)</t>
  </si>
  <si>
    <t>7511</t>
  </si>
  <si>
    <t>PERFIL "T" CHAPA 18 50X25MM PAULI (COD.6824)</t>
  </si>
  <si>
    <t>0,1746</t>
  </si>
  <si>
    <t>7513</t>
  </si>
  <si>
    <t>PERFIL "T" CHAPA 18 15X25MM PAULI (COD.6847)</t>
  </si>
  <si>
    <t>0,0313</t>
  </si>
  <si>
    <t>7526</t>
  </si>
  <si>
    <t>BAGUETE CHAPA 18 3/8 X 3/8" PAULI (COD.1271)</t>
  </si>
  <si>
    <t>1,9681</t>
  </si>
  <si>
    <t>7527</t>
  </si>
  <si>
    <t>CAIXA P/ PORTA DE CORRER CHAPA 14 30 X 50MM PAULI (COD.4044)</t>
  </si>
  <si>
    <t>7528</t>
  </si>
  <si>
    <t>TAMPA PARA CAIXA CHAPA 18 50MM PAULI (COD.6971)</t>
  </si>
  <si>
    <t>7529</t>
  </si>
  <si>
    <t>ENGATE MACHO CHAPA 18 25X25MM PAULI (COD.4297)</t>
  </si>
  <si>
    <t>0,219</t>
  </si>
  <si>
    <t>7530</t>
  </si>
  <si>
    <t>ENGATE FEMEA CHAPA 18 25X25MM PAULI (COD.4281)</t>
  </si>
  <si>
    <t>00038165</t>
  </si>
  <si>
    <t>FECHO / FECHADURA COM PUXADOR CONCHA, COM TRANCA TIPO TRAVA, PARA JANELA / PORTA DE CORRER (INCLUI TESTA, FECHADURA, PUXADOR) - COMPLETA</t>
  </si>
  <si>
    <t>0,4569</t>
  </si>
  <si>
    <t>00011552</t>
  </si>
  <si>
    <t>PERFIL EM ALUMINIO, FORMATO U, ABAS IGUAIS, LARGURA DE 12,70 MM (1/2 POL), ESPESSURA 1,58 MM (1/16 POL) E PESO LINEAR DE APROXIMADAMENTE 0,149 KG/M</t>
  </si>
  <si>
    <t>0,2843</t>
  </si>
  <si>
    <t>00037561</t>
  </si>
  <si>
    <t>PORTAO DE CORRER EM CHAPA TIPO PAINEL LAMBRIL QUADRADO, COM PORTA SOCIAL COMPLETA INCLUIDA, COM REQUADRO, ACABAMENTO NATURAL, COM TRILHOS E ROLDANAS</t>
  </si>
  <si>
    <t>H.04.000.031249</t>
  </si>
  <si>
    <t>Porta em ferro galvanizado de correr, para vidro 2 folhas, completa, sob medida</t>
  </si>
  <si>
    <t>1,864</t>
  </si>
  <si>
    <t>0,88</t>
  </si>
  <si>
    <t>4,581</t>
  </si>
  <si>
    <t>2,291</t>
  </si>
  <si>
    <t>88629</t>
  </si>
  <si>
    <t>ARGAMASSA TRAÇO 1:3 (EM VOLUME DE CIMENTO E AREIA MÉDIA ÚMIDA), PREPARO MANUAL. AF_08/2019</t>
  </si>
  <si>
    <t>001322</t>
  </si>
  <si>
    <t>JANELA BASCULANTE COMUM EM FERRO PERFILADO</t>
  </si>
  <si>
    <t>00010490</t>
  </si>
  <si>
    <t>VIDRO LISO INCOLOR 2 A 3 MM - SEM COLOCACAO</t>
  </si>
  <si>
    <t>00010498</t>
  </si>
  <si>
    <t>MASSA PARA VIDRO</t>
  </si>
  <si>
    <t>0,12</t>
  </si>
  <si>
    <t>582</t>
  </si>
  <si>
    <t>Chapa xadrez 3/16" - 4,75mm - (38,00kg/m2)</t>
  </si>
  <si>
    <t>kg</t>
  </si>
  <si>
    <t>2442</t>
  </si>
  <si>
    <t>Perfil Aço Laminado, U 152,4 x 48,80 mm (12,20 kg/m) ASTM A36</t>
  </si>
  <si>
    <t>25,32</t>
  </si>
  <si>
    <t>Perfil Aço, Cantoneira abas iguais - 1" x 1/4" (2,22 kg/m)</t>
  </si>
  <si>
    <t>2,26</t>
  </si>
  <si>
    <t>00010997</t>
  </si>
  <si>
    <t>ELETRODO REVESTIDO AWS - E7018, DIAMETRO IGUAL A 4,00 MM</t>
  </si>
  <si>
    <t>3,37</t>
  </si>
  <si>
    <t>00021012</t>
  </si>
  <si>
    <t>TUBO ACO GALVANIZADO COM COSTURA, CLASSE LEVE, DN 40 MM (1 1/2"), E = 3,00 MM, *3,48* KG/M (NBR 5580)</t>
  </si>
  <si>
    <t>4,04</t>
  </si>
  <si>
    <t>00004777</t>
  </si>
  <si>
    <t>CANTONEIRA ACO ABAS IGUAIS (QUALQUER BITOLA), ESPESSURA ENTRE 1/8" E 1/4"</t>
  </si>
  <si>
    <t>3,48</t>
  </si>
  <si>
    <t>00007584</t>
  </si>
  <si>
    <t>BUCHA DE NYLON SEM ABA S12, COM PARAFUSO DE 5/16" X 80 MM EM ACO ZINCADO COM ROSCA SOBERBA E CABECA SEXTAVADA</t>
  </si>
  <si>
    <t>00037411</t>
  </si>
  <si>
    <t>TELA DE ACO SOLDADA GALVANIZADA/ZINCADA PARA ALVENARIA, FIO D = *1,24 MM, MALHA 25 X 25 MM</t>
  </si>
  <si>
    <t>2,24</t>
  </si>
  <si>
    <t>055007</t>
  </si>
  <si>
    <t>CAIXA DE PASSAGEM E INSPECAO EM CONCRETO 40x40x40cm COM TAMPA</t>
  </si>
  <si>
    <t>0,1419</t>
  </si>
  <si>
    <t>90108</t>
  </si>
  <si>
    <t>ESCAVAÇÃO MECANIZADA DE VALA COM PROFUNDIDADE MAIOR QUE 1,5 M ATÉ 3,0 M (MÉDIA MONTANTE E JUSANTE/UMA COMPOSIÇÃO POR TRECHO), RETROESCAV (0,26 M3), LARGURA DE 0,8 M A 1,5 M, EM SOLO DE 1A CATEGORIA, LOCAIS COM BAIXO NÍVEL DE INTERFERÊNCIA. AF_09/2024</t>
  </si>
  <si>
    <t>00043430</t>
  </si>
  <si>
    <t>CAIXA DE CONCRETO ARMADO PRE-MOLDADO, SEM FUNDO, QUADRADA, DIMENSOES DE 0,40 X 0,40 X 0,40 M</t>
  </si>
  <si>
    <t>00000305</t>
  </si>
  <si>
    <t>ANEL BORRACHA, PARA TUBO PVC, REDE COLETOR ESGOTO, DN 150 MM (NBR 7362)</t>
  </si>
  <si>
    <t>00000300</t>
  </si>
  <si>
    <t>ANEL BORRACHA, DN 150 MM, PARA TUBO SERIE REFORCADA ESGOTO PREDIAL</t>
  </si>
  <si>
    <t>0,0529</t>
  </si>
  <si>
    <t>00003520</t>
  </si>
  <si>
    <t>JOELHO PVC, SOLDAVEL, PB, 90 GRAUS, DN 100 MM, PARA ESGOTO PREDIAL</t>
  </si>
  <si>
    <t>00007588</t>
  </si>
  <si>
    <t>AUTOMATICO DE BOIA SUPERIOR / INFERIOR, *15* A / 250 V</t>
  </si>
  <si>
    <t>90779</t>
  </si>
  <si>
    <t>ENGENHEIRO CIVIL DE OBRA SENIOR COM ENCARGOS COMPLEMENTARES</t>
  </si>
  <si>
    <t>24</t>
  </si>
  <si>
    <t>91934</t>
  </si>
  <si>
    <t>CABO DE COBRE FLEXÍVEL ISOLADO, 16 MM², ANTI-CHAMA 450/750 V, PARA CIRCUITOS TERMINAIS - FORNECIMENTO E INSTALAÇÃO. AF_03/2023</t>
  </si>
  <si>
    <t>390</t>
  </si>
  <si>
    <t>92374</t>
  </si>
  <si>
    <t>LUVA, EM FERRO GALVANIZADO, DN 40 (1 1/2"), CONEXÃO ROSQUEADA, INSTALADO EM REDE DE ALIMENTAÇÃO PARA HIDRANTE - FORNECIMENTO E INSTALAÇÃO. AF_10/2020</t>
  </si>
  <si>
    <t>43</t>
  </si>
  <si>
    <t>40</t>
  </si>
  <si>
    <t>5054</t>
  </si>
  <si>
    <t>Perfuração rocha calcária - calcário / camadas alteradas dn 12" (poço 150m)</t>
  </si>
  <si>
    <t>20</t>
  </si>
  <si>
    <t>A.09.000.020447</t>
  </si>
  <si>
    <t>Filtro PVC geomecânico nervurado tipo Standard para poço profundo, diâmetro 6" (150 mm) - fornecimento e aplicação</t>
  </si>
  <si>
    <t>13748</t>
  </si>
  <si>
    <t>Tampa de poço galvanizada em 12"</t>
  </si>
  <si>
    <t>00000750</t>
  </si>
  <si>
    <t>BOMBA SUBMERSA PARA POCOS TUBULARES PROFUNDOS DIAMETRO DE 4 POLEGADAS, ELETRICA, TRIFASICA, POTENCIA 5,42 HP, 29 ESTAGIOS, BOCAL DE DESCARGA DE UMA POLEGADA E MEIA, HM/Q = 18 M / 8,10 M3/H A 201 M / 3,2 M3/H</t>
  </si>
  <si>
    <t>10252</t>
  </si>
  <si>
    <t>Painel elétrico p/ bomba, com chave de partida direta (manual/automática), 15cv, trifásico</t>
  </si>
  <si>
    <t>5051</t>
  </si>
  <si>
    <t>Perfuraçao em rocha metassedimentar - metassedimento alterado / compacto dn 6"  (poço 120m)</t>
  </si>
  <si>
    <t>160</t>
  </si>
  <si>
    <t>COT.233 (04/2025)</t>
  </si>
  <si>
    <t>TUBO EDUTOR PARA POÇO ARTESIANO GEO VINIL 1.1/2"</t>
  </si>
  <si>
    <t>170</t>
  </si>
  <si>
    <t>12554</t>
  </si>
  <si>
    <t>Instalação de  perfuratriz rotopneumática / percussão para poços tubulares deaté 150m de profundidade</t>
  </si>
  <si>
    <t>88830</t>
  </si>
  <si>
    <t>BETONEIRA CAPACIDADE NOMINAL DE 400 L, CAPACIDADE DE MISTURA 280 L, MOTOR ELÉTRICO TRIFÁSICO POTÊNCIA DE 2 CV, SEM CARREGADOR - CHP DIURNO. AF_05/2023</t>
  </si>
  <si>
    <t>4,4625</t>
  </si>
  <si>
    <t>9,0148</t>
  </si>
  <si>
    <t>12,85</t>
  </si>
  <si>
    <t>129,2441</t>
  </si>
  <si>
    <t>88252</t>
  </si>
  <si>
    <t>AUXILIAR DE SERVIÇOS GERAIS COM ENCARGOS COMPLEMENTARES</t>
  </si>
  <si>
    <t>22,0148</t>
  </si>
  <si>
    <t>00000034</t>
  </si>
  <si>
    <t>ACO CA-50, 10,0 MM, VERGALHAO</t>
  </si>
  <si>
    <t>123,05</t>
  </si>
  <si>
    <t>83,84</t>
  </si>
  <si>
    <t>2,2562</t>
  </si>
  <si>
    <t>4,0318</t>
  </si>
  <si>
    <t>00004720</t>
  </si>
  <si>
    <t>PEDRA BRITADA N. 0, OU PEDRISCO (4,8 A 9,5 MM) POSTO PEDREIRA/FORNECEDOR, SEM FRETE</t>
  </si>
  <si>
    <t>1,6438</t>
  </si>
  <si>
    <t>4,6899</t>
  </si>
  <si>
    <t>2256,76</t>
  </si>
  <si>
    <t>00002692</t>
  </si>
  <si>
    <t>DESMOLDANTE PROTETOR PARA FORMAS DE MADEIRA, DE BASE OLEOSA EMULSIONADA EM AGUA</t>
  </si>
  <si>
    <t>00004509</t>
  </si>
  <si>
    <t>SARRAFO *2,5 X 10* CM EM PINUS, MISTA OU EQUIVALENTE DA REGIAO - BRUTA</t>
  </si>
  <si>
    <t>9,99</t>
  </si>
  <si>
    <t>COT.230(03/2025)</t>
  </si>
  <si>
    <t>COT.235(04/2025)</t>
  </si>
  <si>
    <t>VÁLVULA DE RETENÇÃO SOLDÁVEL PVC 50 MM</t>
  </si>
  <si>
    <t>0,224</t>
  </si>
  <si>
    <t>M1879</t>
  </si>
  <si>
    <t>1,0493</t>
  </si>
  <si>
    <t>0,0261</t>
  </si>
  <si>
    <t>0,2827</t>
  </si>
  <si>
    <t>00043447</t>
  </si>
  <si>
    <t>ANEL EM CONCRETO ARMADO, PERFURADO, PARA FOSSAS SEPTICAS E SUMIDOUROS, SEM FUNDO, DIAMETRO INTERNO DE 2,50 M E ALTURA DE 0,50 M</t>
  </si>
  <si>
    <t>5678</t>
  </si>
  <si>
    <t>RETROESCAVADEIRA SOBRE RODAS COM CARREGADEIRA, TRAÇÃO 4X4, POTÊNCIA LÍQ. 88 HP, CAÇAMBA CARREG. CAP. MÍN. 1 M3, CAÇAMBA RETRO CAP. 0,26 M3, PESO OPERACIONAL MÍN. 6.674 KG, PROFUNDIDADE ESCAVAÇÃO MÁX. 4,37 M - CHP DIURNO. AF_06/2014</t>
  </si>
  <si>
    <t>0,4017</t>
  </si>
  <si>
    <t>5679</t>
  </si>
  <si>
    <t>RETROESCAVADEIRA SOBRE RODAS COM CARREGADEIRA, TRAÇÃO 4X4, POTÊNCIA LÍQ. 88 HP, CAÇAMBA CARREG. CAP. MÍN. 1 M3, CAÇAMBA RETRO CAP. 0,26 M3, PESO OPERACIONAL MÍN. 6.674 KG, PROFUNDIDADE ESCAVAÇÃO MÁX. 4,37 M - CHI DIURNO. AF_06/2014</t>
  </si>
  <si>
    <t>0,8186</t>
  </si>
  <si>
    <t>1,2258</t>
  </si>
  <si>
    <t>0,9632</t>
  </si>
  <si>
    <t>0,0366</t>
  </si>
  <si>
    <t>97738</t>
  </si>
  <si>
    <t>PEÇA CIRCULAR PRÉ-MOLDADA, VOLUME DE CONCRETO DE 10 A 30 LITROS, TAXA DE FIBRA DE POLIPROPILENO APROXIMADA DE 6 KG/M³. AF_03/2024_PS</t>
  </si>
  <si>
    <t>97739</t>
  </si>
  <si>
    <t>PEÇA CIRCULAR PRÉ-MOLDADA, VOLUME DE CONCRETO DE 30 A 100 LITROS, TAXA DE AÇO APROXIMADA DE 30KG/M³. AF_03/2024</t>
  </si>
  <si>
    <t>0,1164</t>
  </si>
  <si>
    <t>101623</t>
  </si>
  <si>
    <t>PREPARO DE FUNDO DE VALA COM LARGURA MENOR QUE 1,5 M, COM CAMADA DE BRITA, LANÇAMENTO MECANIZADO. AF_08/2020</t>
  </si>
  <si>
    <t>0,1539</t>
  </si>
  <si>
    <t>00012532</t>
  </si>
  <si>
    <t>ANEL EM CONCRETO ARMADO, LISO, PARA POCOS DE INSPECAO, SEM FUNDO, DIAMETRO INTERNO DE 0,60 M E ALTURA DE 0,50 M</t>
  </si>
  <si>
    <t>00012567</t>
  </si>
  <si>
    <t>ANEL EM CONCRETO ARMADO, LISO, PARA FOSSAS SEPTICAS E SUMIDOUROS, SEM FUNDO, DIAMETRO INTERNO DE 2,50 M E ALTURA DE 0,50 M</t>
  </si>
  <si>
    <t>00012565</t>
  </si>
  <si>
    <t>ANEL EM CONCRETO ARMADO, LISO, PARA FOSSAS SEPTICAS E SUMIDOUROS, SEM FUNDO, DIAMETRO INTERNO DE 2,00 M E ALTURA DE 0,50 M</t>
  </si>
  <si>
    <t>96974</t>
  </si>
  <si>
    <t>CORDOALHA DE COBRE NU 50 MM², NÃO ENTERRADA, COM ISOLADOR - FORNECIMENTO E INSTALAÇÃO. AF_08/2023</t>
  </si>
  <si>
    <t>92992</t>
  </si>
  <si>
    <t>CABO DE COBRE FLEXÍVEL ISOLADO, 95 MM², ANTI-CHAMA 0,6/1,0 KV, PARA REDE ENTERRADA DE DISTRIBUIÇÃO DE ENERGIA ELÉTRICA - FORNECIMENTO E INSTALAÇÃO. AF_12/2021</t>
  </si>
  <si>
    <t>12.010.0001</t>
  </si>
  <si>
    <t>POSTE DE CONCRETO DUPLO T H=11M CARGA NOMINAL 600 DAN INCLUSIVE ESCAVAÇÃO, EXCLUSIVE TRANSPORTE - FORNECIMENTO E INSTALAÇÃO</t>
  </si>
  <si>
    <t>102105</t>
  </si>
  <si>
    <t>TRANSFORMADOR DE DISTRIBUIÇÃO, 112,5 KVA, TRIFÁSICO, 60 HZ, CLASSE 15 KV, IMERSO EM ÓLEO MINERAL, INSTALAÇÃO EM POSTE (NÃO INCLUSO SUPORTE) - FORNECIMENTO E INSTALAÇÃO. AF_12/2020</t>
  </si>
  <si>
    <t>12.013.0035</t>
  </si>
  <si>
    <t>CORDOALHA DE COBRE NU 25 MM², NÃO ENTERRADA, COM ISOLADOR - FORNECIMENTO E INSTALAÇÃO.</t>
  </si>
  <si>
    <t>10609</t>
  </si>
  <si>
    <t>Conector Cunha com capa de proteção - classe de tensão 15KV - em Liga de alumínio para condutores isolados de 70mm/35mm - 50mm/50mm</t>
  </si>
  <si>
    <t>00011837</t>
  </si>
  <si>
    <t>GRAMPO LINHA VIVA DE LATAO ESTANHADO, DIAMETRO DO CONDUTOR PRINCIPAL DE 10 A 120 MM2, DIAMETRO DA DERIVACAO DE 10 A 70 MM2</t>
  </si>
  <si>
    <t>223</t>
  </si>
  <si>
    <t>Arruela quadrada galvanizada 50 mm c/furo 18 mm (11/16")</t>
  </si>
  <si>
    <t>4615</t>
  </si>
  <si>
    <t>Cordoalha de aço 3/8"</t>
  </si>
  <si>
    <t>040520</t>
  </si>
  <si>
    <t>PARAFUSO CABECA QUADRADA M16 x 250mm COM PORCA</t>
  </si>
  <si>
    <t>4655</t>
  </si>
  <si>
    <t>Espaçador losangular 15kv</t>
  </si>
  <si>
    <t>155</t>
  </si>
  <si>
    <t>Alça preformada p/ estai 9,5 mm mr</t>
  </si>
  <si>
    <t>00007581</t>
  </si>
  <si>
    <t>SAPATILHA EM ACO GALVANIZADO PARA CABOS COM DIAMETRO NOMINAL ATE 5/8"</t>
  </si>
  <si>
    <t>2524</t>
  </si>
  <si>
    <t>Isolador de disco polimérico 15 kv</t>
  </si>
  <si>
    <t>4634</t>
  </si>
  <si>
    <t>Braço tipo C 15 kv</t>
  </si>
  <si>
    <t>1584</t>
  </si>
  <si>
    <t>Manilha sapatilha ferro nodular galvanizado</t>
  </si>
  <si>
    <t>10630</t>
  </si>
  <si>
    <t>Grampo de ancoragem em alumínio fundido e cunha em poliamida e estribo ou alça em aço inoxidável para cabo protegido de 50mm²  - classe de tensão 15KV</t>
  </si>
  <si>
    <t>10692</t>
  </si>
  <si>
    <t>Para raios tipo polimérico 15kv - 12ka</t>
  </si>
  <si>
    <t>00001603</t>
  </si>
  <si>
    <t>CONECTOR DE ALUMINIO TIPO PRENSA CABO, BITOLA 2", PARA CABOS DE DIAMETRO DE 47,5 A 50 MM</t>
  </si>
  <si>
    <t>00007576</t>
  </si>
  <si>
    <t>SUPORTE EM ACO GALVANIZADO PARA TRANSFORMADOR PARA POSTE DUPLO T 185 X 95 MM, CHAPA DE 5/16"</t>
  </si>
  <si>
    <t>007932</t>
  </si>
  <si>
    <t>CONECTOR PARA HASTE ATERRAMENTO 5/8"</t>
  </si>
  <si>
    <t>2599</t>
  </si>
  <si>
    <t>Caixa para medição indireta p/ transformadores até 112 kva, 300A, dim. 1,50x0,70x0,25m</t>
  </si>
  <si>
    <t>9172</t>
  </si>
  <si>
    <t>Disjuntor termomagnético tripolar 300 A com caixa moldada 10 kA</t>
  </si>
  <si>
    <t>E.03.000.049539</t>
  </si>
  <si>
    <t>Arruela quadrada de 50 mm com furo de 18 mm</t>
  </si>
  <si>
    <t>00001562</t>
  </si>
  <si>
    <t>CONECTOR METALICO TIPO PARAFUSO FENDIDO (SPLIT BOLT), COM SEPARADOR DE CABOS BIMETALICOS, PARA CABOS ATE 50 MM2</t>
  </si>
  <si>
    <t>00002628</t>
  </si>
  <si>
    <t>CURVA 135 GRAUS PARA ELETRODUTO, EM ACO GALVANIZADO ELETROLITICO, COM ROSCA, DIAMETRO DE 100 MM (4")</t>
  </si>
  <si>
    <t>000515</t>
  </si>
  <si>
    <t>ELETRODUTO GALVANIZADO (PESADO) NBR 5597 100mm 4"</t>
  </si>
  <si>
    <t>00003915</t>
  </si>
  <si>
    <t>LUVA DE FERRO GALVANIZADO, COM ROSCA BSP, DE 4"</t>
  </si>
  <si>
    <t>00004183</t>
  </si>
  <si>
    <t>NIPLE DE FERRO GALVANIZADO, COM ROSCA BSP, DE 4"</t>
  </si>
  <si>
    <t>3153</t>
  </si>
  <si>
    <t>Terminal de compressão para cabo de  95 mm2</t>
  </si>
  <si>
    <t>10618</t>
  </si>
  <si>
    <t>Conector perfuração lâmina dentada em alumínio ou cobre estanhado - revestidocom material plástico polimérico - com um parafuso em aço zincado ou liga de alumínio - para cabo isolado 35-120/10-35MM</t>
  </si>
  <si>
    <t>00039692</t>
  </si>
  <si>
    <t>CAIXA DE PROTECAO PARA TRANSFORMADOR CORRENTE, EM CHAPA DE ACO 18 USG (PADRAO DA CONCESSIONARIA LOCAL)</t>
  </si>
  <si>
    <t>00012362</t>
  </si>
  <si>
    <t>PORCA OLHAL EM ACO GALVANIZADO, ESPESSURA 16MM, ABERTURA 21MM</t>
  </si>
  <si>
    <t>00043130</t>
  </si>
  <si>
    <t>ARAME GALVANIZADO 12 BWG, D = 2,76 MM (0,048 KG/M) OU 14 BWG, D = 2,11 MM (0,026 KG/M)</t>
  </si>
  <si>
    <t>3490</t>
  </si>
  <si>
    <t>Haste cobreada copperweld p/ aterramento 254 micr d= 5/8" x 2,40 m</t>
  </si>
  <si>
    <t>13926</t>
  </si>
  <si>
    <t>Cabo de aluminio 15kv protegido 50mm²</t>
  </si>
  <si>
    <t>00002689</t>
  </si>
  <si>
    <t>ELETRODUTO PVC FLEXIVEL CORRUGADO, COR AMARELA, DE 20 MM</t>
  </si>
  <si>
    <t>12.001.0318</t>
  </si>
  <si>
    <t>TRANSFORMADOR DE DISTRIBUIÇÃO, 10 KVA - FORNECIMENTO E INSTALAÇÃO</t>
  </si>
  <si>
    <t>0,466</t>
  </si>
  <si>
    <t>004048</t>
  </si>
  <si>
    <t>ELETRODUTO GALVANIZADO NBR 5597 50mm 2" (4,603kg/m)</t>
  </si>
  <si>
    <t>0,418</t>
  </si>
  <si>
    <t>00002631</t>
  </si>
  <si>
    <t>CURVA 90 GRAUS PARA ELETRODUTO, EM ACO GALVANIZADO ELETROLITICO, COM ROSCA, DIAMETRO DE 50 MM (2")</t>
  </si>
  <si>
    <t>0,516</t>
  </si>
  <si>
    <t>012062</t>
  </si>
  <si>
    <t>MOLDE CADINHO GRAFITE Mss1 CABO/CABO RETO 50-50mm2 Cch 50-2 MAXXWELD</t>
  </si>
  <si>
    <t>071889</t>
  </si>
  <si>
    <t>CARTUCHO EM PO PARA SOLDA EXOTERMICA 90/115/150/250</t>
  </si>
  <si>
    <t>087547</t>
  </si>
  <si>
    <t>FERRAMENTA - ALICATE PARA CADINHO SOLDA EXOTERMICA Z201 GRANDE</t>
  </si>
  <si>
    <t>163358</t>
  </si>
  <si>
    <t>PALITO IGNITOR PARA SOLDA EXOTERMICA</t>
  </si>
  <si>
    <t>1,031</t>
  </si>
  <si>
    <t>00039801</t>
  </si>
  <si>
    <t>QUADRO DE DISTRIBUICAO, SEM BARRAMENTO, EM PVC, DE SOBREPOR, PARA 12 DISJUNTORES NEMA OU 16 DISJUNTORES DIN</t>
  </si>
  <si>
    <t>00012329</t>
  </si>
  <si>
    <t>COBRE ELETROLITICO EM BARRA OU CHAPA</t>
  </si>
  <si>
    <t>0,896</t>
  </si>
  <si>
    <t>P.07.000.042247</t>
  </si>
  <si>
    <t>Caixa de inspeção suspensa em polipropileno ou PVC; ref. PK-0161 Paraklin, PRT-960 Paratec ou equivalente</t>
  </si>
  <si>
    <t>9329</t>
  </si>
  <si>
    <t>Conector de medição em bronze c/4 parafusos p/cabos de cobre 16-70mm² ref.TEL-560 (pára-raio)</t>
  </si>
  <si>
    <t>00000396</t>
  </si>
  <si>
    <t>ABRACADEIRA EM ACO PARA AMARRACAO DE ELETRODUTOS, TIPO D, COM 2" E PARAFUSO DE FIXACAO</t>
  </si>
  <si>
    <t>0,016</t>
  </si>
  <si>
    <t>00007583</t>
  </si>
  <si>
    <t>BUCHA DE NYLON SEM ABA S8, COM PARAFUSO DE 4,80 X 50 MM EM ACO ZINCADO COM ROSCA SOBERBA, CABECA CHATA E FENDA PHILLIPS</t>
  </si>
  <si>
    <t>11901</t>
  </si>
  <si>
    <t>Parafuso auto-atarraxante em aço inox - 4,2 x 32mm</t>
  </si>
  <si>
    <t>0,21</t>
  </si>
  <si>
    <t>00000863</t>
  </si>
  <si>
    <t>CABO DE COBRE NU 35 MM2 MEIO-DURO</t>
  </si>
  <si>
    <t>1,02</t>
  </si>
  <si>
    <t>010136</t>
  </si>
  <si>
    <t>TERMINAL AEREO EM ACO GALVANIZADO DN 5/16" 350mm, COM BASE DE FIXACAO HORIZONTAL</t>
  </si>
  <si>
    <t>0,1899</t>
  </si>
  <si>
    <t>00011854</t>
  </si>
  <si>
    <t>CONECTOR METALICO TIPO PARAFUSO FENDIDO (SPLIT BOLT), PARA CABOS ATE 35 MM2</t>
  </si>
  <si>
    <t>P.19.000.042242</t>
  </si>
  <si>
    <t>Suporte reforçado para porta bandeira de 2´</t>
  </si>
  <si>
    <t>P.19.000.044301</t>
  </si>
  <si>
    <t>Barra condutora chata em cobre de 3/4´ x 3/16´; ref. TEL 780 Termotécnica ou equivalente</t>
  </si>
  <si>
    <t>1,0375</t>
  </si>
  <si>
    <t>00000142</t>
  </si>
  <si>
    <t>SELANTE ELASTICO MONOCOMPONENTE A BASE DE POLIURETANO (PU) PARA JUNTAS DIVERSAS</t>
  </si>
  <si>
    <t>310ML</t>
  </si>
  <si>
    <t>0,1384</t>
  </si>
  <si>
    <t>0,1088</t>
  </si>
  <si>
    <t>101618</t>
  </si>
  <si>
    <t>PREPARO DE FUNDO DE VALA COM LARGURA MENOR QUE 1,5 M, COM CAMADA DE AREIA, LANÇAMENTO MANUAL. AF_08/2020</t>
  </si>
  <si>
    <t>0,0141</t>
  </si>
  <si>
    <t>00041474</t>
  </si>
  <si>
    <t>CAIXA DE INSPECAO PARA ATERRAMENTO OU OUTRO USO, EM PVC, DN = 300 X *300* MM (INCLUIDA TAMPA EM FERRO FUNDIDO SEM ESCOTILHA)</t>
  </si>
  <si>
    <t>063720</t>
  </si>
  <si>
    <t>TAMPAO FERRO DUCTIL B125 AKSESS 400 300x300mm 12,8kg</t>
  </si>
  <si>
    <t>0,167</t>
  </si>
  <si>
    <t>00037539</t>
  </si>
  <si>
    <t>PLACA DE SINALIZACAO DE SEGURANCA CONTRA INCENDIO, FOTOLUMINESCENTE, RETANGULAR, *13 X 26* CM, EM PVC *2* MM ANTI-CHAMAS (SIMBOLOS, CORES E PICTOGRAMAS CONFORME NBR 16820)</t>
  </si>
  <si>
    <t>00011950</t>
  </si>
  <si>
    <t>BUCHA DE NYLON SEM ABA S6, COM PARAFUSO DE 4,20 X 40 MM EM ACO ZINCADO COM ROSCA SOBERBA, CABECA CHATA E FENDA PHILLIPS</t>
  </si>
  <si>
    <t>3326</t>
  </si>
  <si>
    <t>Confecção, montagem e instalação de placa de sinalização em chapa de aço galvanizado nº 18 (70x50 cm), com 02 demãos de fundo anti-corrosivo (super galvite), 02 demãos de esmalte e mensagem em película refletiva, auto-adesiva</t>
  </si>
  <si>
    <t>00037560</t>
  </si>
  <si>
    <t>PLACA DE SINALIZACAO DE SEGURANCA CONTRA INCENDIO - ALERTA, TRIANGULAR, BASE DE *30* CM, EM PVC *2* MM ANTI-CHAMAS (SIMBOLOS, CORES E PICTOGRAMAS CONFORME NBR 16820)</t>
  </si>
  <si>
    <t>00037556</t>
  </si>
  <si>
    <t>PLACA DE SINALIZACAO DE SEGURANCA CONTRA INCENDIO, FOTOLUMINESCENTE, QUADRADA, *20 X 20* CM, EM PVC *2* MM ANTI-CHAMAS (SIMBOLOS, CORES E PICTOGRAMAS CONFORME NBR 16820)</t>
  </si>
  <si>
    <t>0,309</t>
  </si>
  <si>
    <t>00037557</t>
  </si>
  <si>
    <t>PLACA DE SINALIZACAO DE SEGURANCA CONTRA INCENDIO, FOTOLUMINESCENTE, QUADRADA, *14 X 14* CM, EM PVC *2* MM ANTI-CHAMAS (SIMBOLOS, CORES E PICTOGRAMAS CONFORME NBR 16820)</t>
  </si>
  <si>
    <t>0,0748</t>
  </si>
  <si>
    <t>0,1795</t>
  </si>
  <si>
    <t>12699</t>
  </si>
  <si>
    <t>Luminária de emergência, de sobrepor, tipo balizamento com bloco autônomo, com autonomia de 3h, modelo LLE 1106-1DFB, da KBR ou similar</t>
  </si>
  <si>
    <t>COT.067(03/2025)</t>
  </si>
  <si>
    <t>LUMINÁRIA DE EMERGÊNCIA LED 2000 LUMENS</t>
  </si>
  <si>
    <t>00020111</t>
  </si>
  <si>
    <t>FITA ISOLANTE ADESIVA ANTICHAMA, USO ATE 750 V, EM ROLO DE 19 MM X 20 M</t>
  </si>
  <si>
    <t>0,29</t>
  </si>
  <si>
    <t>1,7144</t>
  </si>
  <si>
    <t>0,3006</t>
  </si>
  <si>
    <t>2,75</t>
  </si>
  <si>
    <t>29,97</t>
  </si>
  <si>
    <t>7,8795</t>
  </si>
  <si>
    <t>39,8346</t>
  </si>
  <si>
    <t>2,0196</t>
  </si>
  <si>
    <t>3,1416</t>
  </si>
  <si>
    <t>3,0396</t>
  </si>
  <si>
    <t>9,23</t>
  </si>
  <si>
    <t>6,49</t>
  </si>
  <si>
    <t>1,03</t>
  </si>
  <si>
    <t>82,76</t>
  </si>
  <si>
    <t>250,31</t>
  </si>
  <si>
    <t>3,86</t>
  </si>
  <si>
    <t>00014439</t>
  </si>
  <si>
    <t>PONTALETE ROLICO SEM TRATAMENTO, D = 8 A 11 CM, H = 6 M, EM EUCALIPTO OU EQUIVALENTE DA REGIAO - BRUTA (PARA ESCORAMENTO)</t>
  </si>
  <si>
    <t>3,66</t>
  </si>
  <si>
    <t>0,55</t>
  </si>
  <si>
    <t>1,87</t>
  </si>
  <si>
    <t>604,8</t>
  </si>
  <si>
    <t>00006085</t>
  </si>
  <si>
    <t>SELADOR ACRILICO OPACO PREMIUM INTERIOR/EXTERIOR</t>
  </si>
  <si>
    <t>1,85</t>
  </si>
  <si>
    <t>00007356</t>
  </si>
  <si>
    <t>TINTA LATEX ACRILICA PREMIUM, COR BRANCO FOSCO</t>
  </si>
  <si>
    <t>2,62</t>
  </si>
  <si>
    <t>0,7197</t>
  </si>
  <si>
    <t>00005318</t>
  </si>
  <si>
    <t>DILUENTE AGUARRAS</t>
  </si>
  <si>
    <t>0,77</t>
  </si>
  <si>
    <t>1,5124</t>
  </si>
  <si>
    <t>7520</t>
  </si>
  <si>
    <t>CANTONEIRA DE ABAS IGUAIS LAMINADAS 7/8"X1/8" PAULI 6,24KG-6M (COD.2460)</t>
  </si>
  <si>
    <t>1,7234</t>
  </si>
  <si>
    <t>7537</t>
  </si>
  <si>
    <t>FERRO CHATO LAMINADO 1/8"X5/8" PAULI 2,40KG-6M (COD.3263)</t>
  </si>
  <si>
    <t>7548</t>
  </si>
  <si>
    <t>DOBRADICA TIPO GONZO 7/8" PAULI (COD.4771)</t>
  </si>
  <si>
    <t>7562</t>
  </si>
  <si>
    <t>FECHO TRAMELA NR. 02 - 100MM PAULI (COD.4541)</t>
  </si>
  <si>
    <t>7564</t>
  </si>
  <si>
    <t>FECHO TRAMELA NR. 04 - 150MM PAULI (COD.4564)</t>
  </si>
  <si>
    <t>00007162</t>
  </si>
  <si>
    <t>TELA DE ARAME GALVANIZADA QUADRANGULAR / LOSANGULAR, FIO 3,4 MM (10 BWG), MALHA 5 X 5 CM, H = 2 M</t>
  </si>
  <si>
    <t>2,805</t>
  </si>
  <si>
    <t>7573</t>
  </si>
  <si>
    <t>TUBO EM ACO INDUSTRIAL 2" CHAPA 18-6M (COD.7551)</t>
  </si>
  <si>
    <t>12224</t>
  </si>
  <si>
    <t>Placa indicativa de "PERIGO PROIBIDO FUMAR" em pvc, dim.: 20 x 30 cm</t>
  </si>
  <si>
    <t>00037558</t>
  </si>
  <si>
    <t>PLACA DE SINALIZACAO DE SEGURANCA CONTRA INCENDIO, FOTOLUMINESCENTE, RETANGULAR, *20 X 40* CM, EM PVC *2* MM ANTI-CHAMAS (SIMBOLOS, CORES E PICTOGRAMAS CONFORME NBR 16820)</t>
  </si>
  <si>
    <t>0,273</t>
  </si>
  <si>
    <t>0,267</t>
  </si>
  <si>
    <t>Pig Tail ou chicote flexível  de cobre, B-190,  para condução de gás</t>
  </si>
  <si>
    <t>0,00502</t>
  </si>
  <si>
    <t>88278</t>
  </si>
  <si>
    <t>MONTADOR DE ESTRUTURA METÁLICA COM ENCARGOS COMPLEMENTARES</t>
  </si>
  <si>
    <t>0,06666</t>
  </si>
  <si>
    <t>07.002.0095</t>
  </si>
  <si>
    <t>SOLDA ELÉTRICA DE PERFIS METÁLICOS E CHAPAS DE AÇO COM ELETRODO</t>
  </si>
  <si>
    <t>07.002.0100</t>
  </si>
  <si>
    <t>CORTE DE CHAPA DE AÇO COM GUILHOTINA HIDRÁULICA</t>
  </si>
  <si>
    <t>101010</t>
  </si>
  <si>
    <t>CARGA, MANOBRA E DESCARGA DE PERFIL METÁLICO EM CAMINHÃO CARROCERIA COM GUINDAUTO (MUNCK) 11,7 TM. AF_07/2020</t>
  </si>
  <si>
    <t>T</t>
  </si>
  <si>
    <t>0,00103</t>
  </si>
  <si>
    <t>5824</t>
  </si>
  <si>
    <t>CAMINHÃO TOCO, PBT 16.000 KG, CARGA ÚTIL MÁX. 10.685 KG, DIST. ENTRE EIXOS 4,8 M, POTÊNCIA 189 CV, INCLUSIVE CARROCERIA FIXA ABERTA DE MADEIRA P/ TRANSPORTE GERAL DE CARGA SECA, DIMEN. APROX. 2,5 X 7,00 X 0,50 M - CHP DIURNO. AF_06/2014</t>
  </si>
  <si>
    <t>M0682</t>
  </si>
  <si>
    <t>Aço em perfis ASTM A36</t>
  </si>
  <si>
    <t>2,826</t>
  </si>
  <si>
    <t>0,45</t>
  </si>
  <si>
    <t>87369</t>
  </si>
  <si>
    <t>ARGAMASSA TRAÇO 1:2:8 (EM VOLUME DE CIMENTO, CAL E AREIA MÉDIA ÚMIDA) PARA EMBOÇO/MASSA ÚNICA/ASSENTAMENTO DE ALVENARIA DE VEDAÇÃO, PREPARO MANUAL. AF_08/2019</t>
  </si>
  <si>
    <t>00007725</t>
  </si>
  <si>
    <t>TUBO DE CONCRETO ARMADO PARA AGUAS PLUVIAIS, CLASSE PA-1, COM ENCAIXE PONTA E BOLSA, DIAMETRO NOMINAL DE = 600 MM</t>
  </si>
  <si>
    <t>00006077</t>
  </si>
  <si>
    <t>ARGILA OU BARRO PARA ATERRO/REATERRO (RETIRADO NA JAZIDA, SEM TRANSPORTE)</t>
  </si>
  <si>
    <t>0,5652</t>
  </si>
  <si>
    <t>0,039087</t>
  </si>
  <si>
    <t>0,434711</t>
  </si>
  <si>
    <t>0,107383</t>
  </si>
  <si>
    <t>00003990</t>
  </si>
  <si>
    <t>TABUA APARELHADA *2,5 X 25* CM, EM MACARANDUBA/MASSARANDUBA, ANGELIM OU EQUIVALENTE DA REGIAO</t>
  </si>
  <si>
    <t>1,825933</t>
  </si>
  <si>
    <t>00040623</t>
  </si>
  <si>
    <t>CHAPA PARA EMENDA DE VIGA, EM ACO GROSSO, QUALIDADE ESTRUTURAL, BITOLA 3/16 ", E= 4,75 MM, 4 FUROS, LARGURA 45 MM, COMPRIMENTO 500 MM</t>
  </si>
  <si>
    <t>PAR</t>
  </si>
  <si>
    <t>0,259508</t>
  </si>
  <si>
    <t>00004343</t>
  </si>
  <si>
    <t>PARAFUSO FRANCES ZINCADO, DIAMETRO 1/2", COMPRIMENTO 4", COM PORCA E ARRUELA</t>
  </si>
  <si>
    <t>1,288591</t>
  </si>
  <si>
    <t>00000003</t>
  </si>
  <si>
    <t>ACIDO CLORIDRICO / ACIDO MURIATICO, DILUICAO 10% A 12% PARA USO EM LIMPEZA</t>
  </si>
  <si>
    <t>100288</t>
  </si>
  <si>
    <t>CURSO DE CAPACITAÇÃO PARA VIGIA DIURNO (ENCARGOS COMPLEMENTARES) - HORISTA</t>
  </si>
  <si>
    <t>00037370</t>
  </si>
  <si>
    <t>ALIMENTACAO - HORISTA (COLETADO CAIXA - ENCARGOS COMPLEMENTARES)</t>
  </si>
  <si>
    <t>00037371</t>
  </si>
  <si>
    <t>TRANSPORTE - HORISTA (COLETADO CAIXA - ENCARGOS COMPLEMENTARES)</t>
  </si>
  <si>
    <t>00037372</t>
  </si>
  <si>
    <t>EXAMES - HORISTA (COLETADO CAIXA - ENCARGOS COMPLEMENTARES)</t>
  </si>
  <si>
    <t>00037373</t>
  </si>
  <si>
    <t>SEGURO - HORISTA (COLETADO CAIXA - ENCARGOS COMPLEMENTARES)</t>
  </si>
  <si>
    <t>00043467</t>
  </si>
  <si>
    <t>FERRAMENTAS - FAMILIA SERVENTE - HORISTA (ENCARGOS COMPLEMENTARES - COLETADO CAIXA)</t>
  </si>
  <si>
    <t>00043491</t>
  </si>
  <si>
    <t>EPI - FAMILIA SERVENTE - HORISTA (ENCARGOS COMPLEMENTARES - COLETADO CAIXA)</t>
  </si>
  <si>
    <t>00034345</t>
  </si>
  <si>
    <t>VIGIA DIURNO (HORISTA)</t>
  </si>
  <si>
    <t>1,3721</t>
  </si>
  <si>
    <t>Composições Auxiliares</t>
  </si>
  <si>
    <t>1,7</t>
  </si>
  <si>
    <t>87292</t>
  </si>
  <si>
    <t>ARGAMASSA TRAÇO 1:2:8 (EM VOLUME DE CIMENTO, CAL E AREIA MÉDIA ÚMIDA) PARA EMBOÇO/MASSA ÚNICA/ASSENTAMENTO DE ALVENARIA DE VEDAÇÃO, PREPARO MECÂNICO COM BETONEIRA 400 L. AF_08/2019</t>
  </si>
  <si>
    <t>18</t>
  </si>
  <si>
    <t>0,374</t>
  </si>
  <si>
    <t>00038877</t>
  </si>
  <si>
    <t>MASSA PREMIUM PARA TEXTURA LISA DE BASE ACRILICA, USO INTERNO E EXTERNO</t>
  </si>
  <si>
    <t>0,782</t>
  </si>
  <si>
    <t>1,0879</t>
  </si>
  <si>
    <t>0,1777</t>
  </si>
  <si>
    <t>2,7395</t>
  </si>
  <si>
    <t>0,6591</t>
  </si>
  <si>
    <t>0,085</t>
  </si>
  <si>
    <t>00039017</t>
  </si>
  <si>
    <t>ESPACADOR / DISTANCIADOR CIRCULAR COM ENTRADA LATERAL, EM PLASTICO, PARA VERGALHAO *4,2 A 12,5* MM, COBRIMENTO 20 MM</t>
  </si>
  <si>
    <t>0,0405</t>
  </si>
  <si>
    <t>87878</t>
  </si>
  <si>
    <t>CHAPISCO APLICADO EM ALVENARIAS E ESTRUTURAS DE CONCRETO INTERNAS, COM COLHER DE PEDREIRO. ARGAMASSA TRAÇO 1:3 COM PREPARO MANUAL. AF_10/2022</t>
  </si>
  <si>
    <t>0,7525</t>
  </si>
  <si>
    <t>13.001.0141</t>
  </si>
  <si>
    <t>PINTURA ESMALTE EM PAREDES INTERNAS/EXTERNAS EM 2 (DUAS) DEMÃOS (SEM LIXAMENTO)</t>
  </si>
  <si>
    <t>0,496</t>
  </si>
  <si>
    <t>98746</t>
  </si>
  <si>
    <t>SOLDA DE TOPO EM CHAPA/PERFIL/TUBO DE AÇO CHANFRADO, ESPESSURA=1/4''. AF_06/2018</t>
  </si>
  <si>
    <t>1,32</t>
  </si>
  <si>
    <t>00011963</t>
  </si>
  <si>
    <t>PARAFUSO DE ACO ZINCADO, TIPO CHUMBADOR PARABOLT, DIAMETRO 1/2", COMPRIMENTO 75 MM</t>
  </si>
  <si>
    <t>00040424</t>
  </si>
  <si>
    <t>CHAPA DE ACO CARBONO LAMINADO A QUENTE, QUALIDADE ESTRUTURAL, BITOLA 3/16", E =4,75 MM (37,29 KG/M2)</t>
  </si>
  <si>
    <t>7,413</t>
  </si>
  <si>
    <t>1676</t>
  </si>
  <si>
    <t>Parafuso cabeça lentilha 3/8" x 3/4" (ref. vl 1.68 valemam ou similar)</t>
  </si>
  <si>
    <t>00004342</t>
  </si>
  <si>
    <t>PORCA ZINCADA, SEXTAVADA, DIAMETRO 3/8"</t>
  </si>
  <si>
    <t>11072</t>
  </si>
  <si>
    <t>Arruela lisa de 3/8"</t>
  </si>
  <si>
    <t>13371</t>
  </si>
  <si>
    <t>Porca losangular 1/4" com pino</t>
  </si>
  <si>
    <t>12431</t>
  </si>
  <si>
    <t>Arruela lisa em aço inox 1/4"</t>
  </si>
  <si>
    <t>00039997</t>
  </si>
  <si>
    <t>PORCA ZINCADA, SEXTAVADA, DIAMETRO 1/4"</t>
  </si>
  <si>
    <t>0,1855</t>
  </si>
  <si>
    <t>98463</t>
  </si>
  <si>
    <t>SUPORTE ISOLADOR PARA FIXAÇÃO DA CORDOALHA DE COBRE EM ALVENARIA OU CONCRETO - FORNECIMENTO E INSTALAÇÃO. AF_08/2023</t>
  </si>
  <si>
    <t>00000868</t>
  </si>
  <si>
    <t>CABO DE COBRE NU 25 MM2 MEIO-DURO</t>
  </si>
  <si>
    <t>0,0277778</t>
  </si>
  <si>
    <t>E9623</t>
  </si>
  <si>
    <t>Máquina de bancada guilhotina - 4,00 kW</t>
  </si>
  <si>
    <t>0,0138888</t>
  </si>
  <si>
    <t>00040271</t>
  </si>
  <si>
    <t>LOCACAO DE APRUMADOR METALICO DE PILAR, COM ALTURA E ANGULO REGULAVEIS, EXTENSAO DE *1,50* A *2,80* M</t>
  </si>
  <si>
    <t>UNXMES</t>
  </si>
  <si>
    <t>0,196</t>
  </si>
  <si>
    <t>00040275</t>
  </si>
  <si>
    <t>LOCACAO DE VIGA SANDUICHE METALICA VAZADA PARA TRAVAMENTO DE PILARES, ALTURA DE *8* CM, LARGURA DE *6* CM E EXTENSAO DE 2 M</t>
  </si>
  <si>
    <t>0,393</t>
  </si>
  <si>
    <t>00040287</t>
  </si>
  <si>
    <t>LOCACAO DE BARRA DE ANCORAGEM DE 0,80 A 1,20 M DE EXTENSAO, COM ROSCA DE 5/8", INCLUINDO PORCA E FLANGE</t>
  </si>
  <si>
    <t>0,785</t>
  </si>
  <si>
    <t>00040304</t>
  </si>
  <si>
    <t>PREGO DE ACO POLIDO COM CABECA DUPLA 17 X 27 (2 1/2 X 11)</t>
  </si>
  <si>
    <t>0,019</t>
  </si>
  <si>
    <t>00007292</t>
  </si>
  <si>
    <t>TINTA ESMALTE SINTETICO PREMIUM BRILHANTE</t>
  </si>
  <si>
    <t>0,1692</t>
  </si>
  <si>
    <t>1,25</t>
  </si>
  <si>
    <t>00041204</t>
  </si>
  <si>
    <t>POSTE DE CONCRETO ARMADO DE SECAO DUPLO T, EXTENSAO DE 11,00 M, RESISTENCIA DE 600 DAN, TIPO B</t>
  </si>
  <si>
    <t>91283</t>
  </si>
  <si>
    <t>CORTADORA DE PISO COM MOTOR 4 TEMPOS A GASOLINA, POTÊNCIA DE 13 HP, COM DISCO DE CORTE DIAMANTADO SEGMENTADO PARA CONCRETO, DIÂMETRO DE 350 MM, FURO DE 1" (14 X 1") - CHP DIURNO. AF_08/2015</t>
  </si>
  <si>
    <t>0,083</t>
  </si>
  <si>
    <t>00013887</t>
  </si>
  <si>
    <t>DISCO DE CORTE DIAMANTADO SEGMENTADO PARA CONCRETO/ASFALTO, DIAMETRO DE *350* MM, FURO DE 25,40 MM</t>
  </si>
  <si>
    <t>3,716</t>
  </si>
  <si>
    <t>3,76</t>
  </si>
  <si>
    <t>0,023</t>
  </si>
  <si>
    <t>00010841</t>
  </si>
  <si>
    <t>PISO EM GRANITO, POLIDO, TIPO ANDORINHA/ QUARTZ/ CASTELO/ CORUMBA OU OUTROS EQUIVALENTES DA REGIAO, FORMATO MENOR OU IGUAL A 3025 CM2, E= *2* CM</t>
  </si>
  <si>
    <t>0,3584589</t>
  </si>
  <si>
    <t>00038412</t>
  </si>
  <si>
    <t>INVERSOR DE SOLDA MONOFASICO DE 160 A, POTENCIA DE 5400 W, TENSAO DE 220 V, TURBO VENTILADO, PROTECAO POR FUSIVEL TERMICO, PARA ELETRODOS DE 2,0 A 4,0 MM</t>
  </si>
  <si>
    <t>0,0001</t>
  </si>
  <si>
    <t>92919</t>
  </si>
  <si>
    <t>ARMAÇÃO DE ESTRUTURAS DIVERSAS DE CONCRETO ARMADO, EXCETO VIGAS, PILARES, LAJES E FUNDAÇÕES, UTILIZANDO AÇO CA-50 DE 10,0 MM - MONTAGEM. AF_06/2022</t>
  </si>
  <si>
    <t>0,014</t>
  </si>
  <si>
    <t>5,54</t>
  </si>
  <si>
    <t>00005069</t>
  </si>
  <si>
    <t>PREGO DE ACO POLIDO COM CABECA 17 X 27 (2 1/2 X 11)</t>
  </si>
  <si>
    <t>1,44</t>
  </si>
  <si>
    <t>0,029</t>
  </si>
  <si>
    <t>0,25332</t>
  </si>
  <si>
    <t>9,3335</t>
  </si>
  <si>
    <t>MAT140250</t>
  </si>
  <si>
    <t>SCO</t>
  </si>
  <si>
    <t>Transformador de distribuicao monofasico, para poste, frequencia de 60Hz, tensao secundaria (BT) de 250/125V, de 10Kva</t>
  </si>
  <si>
    <t>CRONOGRAMA FÍSICO-FINANCEIRO</t>
  </si>
  <si>
    <t>Total Por Etapa</t>
  </si>
  <si>
    <t>TOTAL</t>
  </si>
  <si>
    <t>PORCENTAGEM</t>
  </si>
  <si>
    <t>PORCENTAGEM ACUMULADA</t>
  </si>
  <si>
    <t>CUSTO ACUMULADO</t>
  </si>
  <si>
    <t>CÁLCULO PARA % DA ADMINISTRAÇÃO DE OBRA</t>
  </si>
  <si>
    <t>VALOR ORÇAMENTO SEM ADM:</t>
  </si>
  <si>
    <t>RESUMO DE INSUMOS NÃO PUBLICADOS</t>
  </si>
  <si>
    <t>N.</t>
  </si>
  <si>
    <t>Data</t>
  </si>
  <si>
    <t>Planilha</t>
  </si>
  <si>
    <t>Custom</t>
  </si>
  <si>
    <t>Composições</t>
  </si>
  <si>
    <t>M3</t>
  </si>
  <si>
    <t>100M</t>
  </si>
  <si>
    <t>KWH</t>
  </si>
  <si>
    <t>CENTO</t>
  </si>
  <si>
    <t>SC25KG</t>
  </si>
  <si>
    <t>M2XMES</t>
  </si>
  <si>
    <t>MIL</t>
  </si>
  <si>
    <t>N</t>
  </si>
  <si>
    <t>HP</t>
  </si>
  <si>
    <t>km</t>
  </si>
  <si>
    <t>DIA</t>
  </si>
  <si>
    <t>VB</t>
  </si>
  <si>
    <t>UNJ</t>
  </si>
  <si>
    <t>LOTE</t>
  </si>
  <si>
    <t>kh</t>
  </si>
  <si>
    <t>%</t>
  </si>
  <si>
    <t>UNID.</t>
  </si>
  <si>
    <t>BARRA</t>
  </si>
  <si>
    <t>gl</t>
  </si>
  <si>
    <t>Unid</t>
  </si>
  <si>
    <t>ROLO</t>
  </si>
  <si>
    <t>PÇ</t>
  </si>
  <si>
    <t>CONJ</t>
  </si>
  <si>
    <t>VB%</t>
  </si>
  <si>
    <t>MÊS</t>
  </si>
  <si>
    <t>h.mês</t>
  </si>
  <si>
    <t>LATA</t>
  </si>
  <si>
    <t>RL</t>
  </si>
  <si>
    <t>SIST</t>
  </si>
  <si>
    <t>M/L</t>
  </si>
  <si>
    <t>HA</t>
  </si>
  <si>
    <t>BD</t>
  </si>
  <si>
    <t>MxMÊS</t>
  </si>
  <si>
    <t>UN.MÊS</t>
  </si>
  <si>
    <t>CTO</t>
  </si>
  <si>
    <t>UNxMÊS</t>
  </si>
  <si>
    <t>VC</t>
  </si>
  <si>
    <t>PCT</t>
  </si>
  <si>
    <t>verba</t>
  </si>
  <si>
    <t>KW</t>
  </si>
  <si>
    <t>hora</t>
  </si>
  <si>
    <t>PV</t>
  </si>
  <si>
    <t xml:space="preserve">M </t>
  </si>
  <si>
    <t>CM</t>
  </si>
  <si>
    <t xml:space="preserve">M2 </t>
  </si>
  <si>
    <t>CM2</t>
  </si>
  <si>
    <t xml:space="preserve">UN  </t>
  </si>
  <si>
    <t>PTO</t>
  </si>
  <si>
    <t>PT</t>
  </si>
  <si>
    <t>U</t>
  </si>
  <si>
    <t>CM²</t>
  </si>
  <si>
    <t>JGXM</t>
  </si>
  <si>
    <t>UN.</t>
  </si>
  <si>
    <t>TXKM</t>
  </si>
  <si>
    <t>m³xKm</t>
  </si>
  <si>
    <t>UNXKM</t>
  </si>
  <si>
    <t>ud</t>
  </si>
  <si>
    <t xml:space="preserve">Certifico que os valores dos insumos não publicados, ou seja, cuja publicidade não pode ser conferida através de domínio público, estão apresentados acima, e os mesmos estão compatíveis ao sistema de pesquisa de insumos da ferramenta Orçafascio (https://app.orcafascio.com/banco/insumos), de acordo com a data-base de cada banco.
Os insumos que especificam na descrição alguma marca, o fazem apenas por questão de referência na cotação de preços referenciada. Na contratação, poderão ser adquiridos insumos similares de outras marcas, desde que atendam às mesmas especificações técnicas do insumo proposto, conforme projeto.
</t>
  </si>
  <si>
    <t>KM²</t>
  </si>
  <si>
    <t xml:space="preserve">KG    </t>
  </si>
  <si>
    <t xml:space="preserve">UN    </t>
  </si>
  <si>
    <t xml:space="preserve">M     </t>
  </si>
  <si>
    <t xml:space="preserve">M2    </t>
  </si>
  <si>
    <t>M²XMÊS</t>
  </si>
  <si>
    <t>UNIDADE</t>
  </si>
  <si>
    <t>RESUMO DE INSUMOS PRÓPRIOS</t>
  </si>
  <si>
    <t>T.Km</t>
  </si>
  <si>
    <t>Verif. Venc</t>
  </si>
  <si>
    <t>GB</t>
  </si>
  <si>
    <t>COT.017</t>
  </si>
  <si>
    <t>No prazo</t>
  </si>
  <si>
    <t>jg x m</t>
  </si>
  <si>
    <t>COT.058</t>
  </si>
  <si>
    <t>LOTES</t>
  </si>
  <si>
    <t>COT.067</t>
  </si>
  <si>
    <t>ÚN</t>
  </si>
  <si>
    <t>COT.077</t>
  </si>
  <si>
    <t>KW/H</t>
  </si>
  <si>
    <t xml:space="preserve">COT.081 </t>
  </si>
  <si>
    <t>m³.km</t>
  </si>
  <si>
    <t>COT.085</t>
  </si>
  <si>
    <t>M3.KM</t>
  </si>
  <si>
    <t>COT.099</t>
  </si>
  <si>
    <t>tkm</t>
  </si>
  <si>
    <t xml:space="preserve">COT.209 </t>
  </si>
  <si>
    <t>UN.MES</t>
  </si>
  <si>
    <t>COT.217</t>
  </si>
  <si>
    <t>COT.230</t>
  </si>
  <si>
    <t xml:space="preserve">COT.233 </t>
  </si>
  <si>
    <t>COT.235</t>
  </si>
  <si>
    <t>SINDUSCON</t>
  </si>
  <si>
    <t>SND.001</t>
  </si>
  <si>
    <t>COT.035</t>
  </si>
  <si>
    <t>Sintético</t>
  </si>
  <si>
    <t>COT.232</t>
  </si>
  <si>
    <t xml:space="preserve">COT.368 </t>
  </si>
  <si>
    <t>Fonte: Indicada OU Cotação (não indicada) -  Caso seja cotação, estarão anexadas ao final deste orçamento.</t>
  </si>
  <si>
    <t>COMPOSIÇÃO DE BDI - conforme Acórdão TCU 2622/2013</t>
  </si>
  <si>
    <t>CONSTRUÇÃO  DE  EDIFÍCIOS</t>
  </si>
  <si>
    <t>CONSTRUÇÃO  DE  EDIFÍCIOS - SEM LUCRO</t>
  </si>
  <si>
    <t>OBRA DE URBANIZAÇÃO - RUAS, PRAÇAS E PARQUES</t>
  </si>
  <si>
    <t>MANUTENÇÃO DE VIAS NÃO PAVIMENTADAS SEM AQUISIÇÃO DE MATERIAS</t>
  </si>
  <si>
    <t>CONSTRUÇÃO  DE  REDE ABASTECIMENTO DE ÁGUA, COLETA DE ESGOTO E CONSTRUÇÕES CORRELATAS</t>
  </si>
  <si>
    <t>CONSTRUÇÃO  DE  MANUTENÇÃO DE ESTAÇÕES E REDE DE DISTRIBUIÇÃO DE ENERGIA ELÉTRICA</t>
  </si>
  <si>
    <t>MANUTENÇÃO DE ILUMINAÇÃO PÚBLICA SEM FORNECIMENTO DE MATERIAIS</t>
  </si>
  <si>
    <t>LIMPEZA PÚBLICA - OBRA DE SANEAMENTO</t>
  </si>
  <si>
    <t>FORNECIMENTO DE MATERIAIS</t>
  </si>
  <si>
    <t>Local: Campo Grande/MS</t>
  </si>
  <si>
    <t>Item componente do BDI</t>
  </si>
  <si>
    <t>1° Quartil</t>
  </si>
  <si>
    <t>Médio</t>
  </si>
  <si>
    <t>3° quartil</t>
  </si>
  <si>
    <t>BDI Adotado</t>
  </si>
  <si>
    <t>3° Quartil</t>
  </si>
  <si>
    <t>AC - Administração Central</t>
  </si>
  <si>
    <t>S + G - Seguro e Garantia</t>
  </si>
  <si>
    <t>R - Risco</t>
  </si>
  <si>
    <t>DF - Despesas Financeiras</t>
  </si>
  <si>
    <t>L - Lucro</t>
  </si>
  <si>
    <t>I - IMPOSTOS</t>
  </si>
  <si>
    <t>Sem Desoneração</t>
  </si>
  <si>
    <t>Com Desoneração</t>
  </si>
  <si>
    <t>PIS:</t>
  </si>
  <si>
    <t>COFINS:</t>
  </si>
  <si>
    <t>ISSQN(3):</t>
  </si>
  <si>
    <t>CPRB (2):</t>
  </si>
  <si>
    <t>Não Desonerado</t>
  </si>
  <si>
    <t>Desonerado</t>
  </si>
  <si>
    <t>BDI CALCULADO:</t>
  </si>
  <si>
    <t>CONSTRUÇÃO  DE  RODOVIAS E FERROVIAS</t>
  </si>
  <si>
    <t>BDI calculado pela seguinte equação:</t>
  </si>
  <si>
    <t>Onde:</t>
  </si>
  <si>
    <t>AC: taxa de administração central;</t>
  </si>
  <si>
    <t>S: taxa de seguros;</t>
  </si>
  <si>
    <t>R: taxa de riscos;</t>
  </si>
  <si>
    <t>G: taxa de garantias;</t>
  </si>
  <si>
    <t xml:space="preserve">DF: taxa de despesas financeiras; </t>
  </si>
  <si>
    <t>L: taxa de lucro/remuneração;</t>
  </si>
  <si>
    <t>I: taxa de incidência de impostos [ PIS, COFINS, (3) ISSQN, (2) CPRB ]</t>
  </si>
  <si>
    <t>(2)CPRB = (Contribuição Previdenciária sobre a Receita Bruta – Lei n. 13.161 de 31/08/2015).</t>
  </si>
  <si>
    <t>(3) ISSQN é um imposto que incide sobre o preço de serviço, em Campo Grande o valor é de 5%. O custo previsto com mão-de-obra é de 60% do custo total da obra, para o computo do ISSQN o valor será de 3%</t>
  </si>
  <si>
    <t>Obra: PARQUE TURÍSTICO MUNICIPAL CACHOEIRAS DO CÉUZINHO - REV. 05
Bancos: SINAPI - 06/2025 - MS; SBC - 07/2025 - MS; SICRO3 - 04/2025 - MS; ORSE - 05/2025 - SE; SEDOP - 02/2025 - PA; IOPES - 03/2025 - ES; CPOS/CDHU - 06/2025 - SP; FDE - 04/2025 - SP; AGESUL - 06/2025 - MS; AGETOP CIVIL - 04/2025 - GO; EMOP - 05/2025 - RJ; SCO - 06/2025 - RJ</t>
  </si>
  <si>
    <t>Obra: PARQUE TURÍSTICO MUNICIPAL CACHOEIRAS DO CÉUZINHO - REV. 05</t>
  </si>
  <si>
    <t>Bancos: SINAPI - 06/2025 - MS; SBC - 07/2025 - MS; SICRO3 - 04/2025 - MS; ORSE - 05/2025 - SE; SEDOP - 02/2025 - PA; IOPES - 03/2025 - ES; CPOS/CDHU - 06/2025 - SP; FDE - 04/2025 - SP; AGESUL - 06/2025 - MS; AGETOP CIVIL - 04/2025 - GO; EMOP - 05/2025 - RJ; SCO - 06/2025 - RJ</t>
  </si>
  <si>
    <t>23,54%</t>
  </si>
  <si>
    <t>OCULTAR LINHA</t>
  </si>
  <si>
    <t>Obra: PARQUE TURÍSTICO MUNICIPAL CACHOEIRAS DO CÉUZINHO - REV. 05
Bancos: SINAPI - 06/2025 - MS; SINAPI - 06/2025 - SP; SBC - 07/2025 - MS; SICRO3 - 04/2025 - MS; ORSE - 05/2025 - SE; SEDOP - 02/2025 - PA; IOPES - 03/2025 - ES; CPOS/CDHU - 06/2025 - SP; FDE - 04/2025 - SP; AGESUL - 06/2025 - MS; AGETOP CIVIL - 04/2025 - GO; EMOP - 05/2025 - RJ; SCO - 06/2025 - RJ</t>
  </si>
  <si>
    <t>SINAPI - 06/2025 - SP</t>
  </si>
  <si>
    <t xml:space="preserve"> = 4,00 M DE LARGURA X 2,00 M DE ALTURA = 8,00 M²</t>
  </si>
  <si>
    <t xml:space="preserve"> = 01 UNIDADE X 18 MESES = 18 MESES</t>
  </si>
  <si>
    <t xml:space="preserve"> = 01 UNIDADE DE CONTAINER </t>
  </si>
  <si>
    <t xml:space="preserve"> = 3 UN. CAÇAMBAS POR MÊS X 18 MESES = 54 UNI.</t>
  </si>
  <si>
    <t xml:space="preserve"> = LOCAR 9,00 METROS ( PARA MONTAR 3 TORRES DE 3,00 METROS) POR 18 MESES
= 03 TORRES X 3,00 M DE ALTURA = 9,00 M X 18 MESES = 162,00 MXMES</t>
  </si>
  <si>
    <t xml:space="preserve"> =  MONTAGEM E DESMONTAGEM DE 18,00 M DE ANDAIME 2 VEZES POR MÊS DURANTE 18 MESES
 = 9,00 X 2 X 18 = 324,00 M</t>
  </si>
  <si>
    <t xml:space="preserve"> = GUARITA = 3,50+3,50+3,15+3,15
GALPÃO = 10,5+10,5+25,00+25,00
TOTAL = 84,3 M</t>
  </si>
  <si>
    <t xml:space="preserve"> =  16 brocas de 3 metros  - (ver projetos do pórtico)</t>
  </si>
  <si>
    <t xml:space="preserve"> =   ((((7,80 + 2,00) + (5,38 + 2,00) + 5,65 + 3,26) X 2,00 + 3,75 X 2,00 ) X 2,00) + ((5,18 + (17,23 + 2,00) + (13,66 + 2,00 ) + (3,35 X 5,00) + (4,61  X 4,00)) X 2,00) + 3,75 X 5,00 X 2,00 + 3,75 + (((10,51 + 2,00) + (6,90 + 2,00) + 3,35 X 3,00 + 4,61 X 3,00) X 2,00) + 3,75 X 3,00 X 2,00 + 3,75
(ver projetos do pórtico)</t>
  </si>
  <si>
    <t xml:space="preserve"> = (16,83*4*1)+(10,66*4)+(5*4*2) = (ver projetos do pórtico)</t>
  </si>
  <si>
    <t xml:space="preserve"> = 72 METROS LINEARES POR 2 MESES = (ver projetos do pórtico)</t>
  </si>
  <si>
    <t xml:space="preserve"> = 12 ESTACAS DE 6 METROS - (ver projetos do pórtico) prancha 01</t>
  </si>
  <si>
    <t xml:space="preserve"> =  CONFORME PROJETO - (ver projetos do pórtico)</t>
  </si>
  <si>
    <t xml:space="preserve"> = MESMO VOLUME DE CONCRETO DOS BLOCOS  -  (ver projetos do pórtico)</t>
  </si>
  <si>
    <t xml:space="preserve"> = MESMO VOLUME DE CONCRETO DA VIGA BALDRAME   -  (ver projetos do pórtico)</t>
  </si>
  <si>
    <t xml:space="preserve"> = CONFORME PROJETO   -   (ver projetos do pórtico)</t>
  </si>
  <si>
    <t xml:space="preserve"> = CONFORME PROJETO  = 6,6+5  -  (ver projetos do pórtico)</t>
  </si>
  <si>
    <t xml:space="preserve"> = CONFORME PROJETO  = 1,76+0,61   -  (ver projetos do pórtico) </t>
  </si>
  <si>
    <t xml:space="preserve"> =  CONFORME PROJETO  = 1,35X4X2X(0,40+0,20+0,40)  -  (ver projetos do pórtico)</t>
  </si>
  <si>
    <t xml:space="preserve"> = CONFORME PROJETO   -  (ver projetos do pórtico)</t>
  </si>
  <si>
    <t xml:space="preserve"> =  CONFORME PROJETO = 7,6+7,6+7,6+3,8+3,8   -   (ver projetos do pórtico)</t>
  </si>
  <si>
    <t xml:space="preserve"> =  CONFORME PROJETO
PILARES = 412,5
VIGAS = 46,9+46,9+48,2+23,4+24,8
(ver projetos do pórtico)</t>
  </si>
  <si>
    <t xml:space="preserve"> =  CONFORME PROJETO
PILARES = 72,2
VIGAS = 6,6+6,6+6,6+3,3+3,3
(ver projetos do pórtico)</t>
  </si>
  <si>
    <t xml:space="preserve"> = CONFORME PROJETO
0,61+0,61+0,61+0,30+0,30
(ver projetos do pórtico)</t>
  </si>
  <si>
    <t xml:space="preserve"> =  CONFORME PROJETO ARQUITETÔNICO - FOLHA 02/26
= [ ( 13,35 + 12,79 ) X 5,50 ] = 143,77 M2 
= 143,77 M2 - ( 2,35 X 2,35 X 2 ) - ( 3,93 X 2,35 X 2 ) = 114,25 M2
= 114,25 M2
(ver projetos do pórtico)</t>
  </si>
  <si>
    <t xml:space="preserve"> =   CONFORME PROJETO ARQUITETÔNICO - FOLHA 02/26
= [ ( 13,35 + 12,79 ) X 5,50 ] = 143,77 M2 
= 143,77 M2 - ( 2,35 X 2,35 X 2 ) - ( 3,93 X 2,35 X 2 ) = 114,25 M2
= 114,25 M2 X ESPESSURA DE 8 CM = 9,14 M3
(ver projetos do pórtico)</t>
  </si>
  <si>
    <t xml:space="preserve"> =  (((2,35*2,35)-(1,35+1,35))*(6,38+13))+((3,93*3,74*2,35/2)*2)+(28,49+28,49)*1*1
(ver projetos do pórtico)</t>
  </si>
  <si>
    <t xml:space="preserve"> = 146,22 * 1,30
(ver projetos do pórtico)</t>
  </si>
  <si>
    <t xml:space="preserve"> =  190,08 M3 * 11 KM (DMT)  -  (ver projetos do pórtico)</t>
  </si>
  <si>
    <t xml:space="preserve"> =  CONFORME PROJETO ESTRUTURAL - FOLHA 01/05</t>
  </si>
  <si>
    <t xml:space="preserve"> =  CONFORME PROJETO ESTRUTURAL - FOLHA 01/05 - RELAÇÃO DO AÇO</t>
  </si>
  <si>
    <t xml:space="preserve"> = CONFORME PROJETO ESTRUTURAL - FOLHA 02/05
= 04 BLOCOS - 0,50 X 0,50 X 0,80 M ALTURA X 04 BLOCOS = 0,80 M3</t>
  </si>
  <si>
    <t xml:space="preserve"> =  CONFORME PROJETO ESTRUTURAL - FOLHA 02/05
= 04 BLOCOS - 0,50 X 0,50 X 0,30 M ALTURA X 04 BLOCOS = 0,30 M3</t>
  </si>
  <si>
    <t xml:space="preserve"> = CONFORME PROJETO ESTRUTURAL - FOLHA 02/05
= 04 BLOCOS - 0,50 X 0,50 X 04 BLOCOS = 1,00 M2</t>
  </si>
  <si>
    <t xml:space="preserve"> =  CONFORME PROJETO ESTRUTURAL - FOLHA 02/05
= 04 BLOCOS - 0,50 + 0,50X 2 LADOS X 0,50 M ALTURA X 04 BLOCOS = 4,00 M2</t>
  </si>
  <si>
    <t xml:space="preserve"> =  CONFORME PROJETO ESTRUTURAL - FOLHA 02/05 - RELAÇÃO DO AÇO</t>
  </si>
  <si>
    <t xml:space="preserve"> =  CONFORME PROJETO ESTRUTURAL - FOLHA 02/05 </t>
  </si>
  <si>
    <t xml:space="preserve"> = CONFORME PROJETO ESTRUTURAL - FOLHA 04/05 </t>
  </si>
  <si>
    <t xml:space="preserve"> = CONFORME PROJETO ESTRUTURAL - FOLHA 05/05 </t>
  </si>
  <si>
    <t xml:space="preserve"> =   CONFORME PROJETO ESTRUTURAL - FOLHA 02/05 </t>
  </si>
  <si>
    <t xml:space="preserve"> =  CONFORME PROJETO ESTRUTURAL - FOLHA 04/05 </t>
  </si>
  <si>
    <t xml:space="preserve"> =  CONFORME PROJETO ARQUITETÔNICO - FOLHA 03/27  -  ANEXO 02 - GUARITA</t>
  </si>
  <si>
    <t xml:space="preserve"> = CONFORME PROJETO ARQUITETÔNICO - FOLHA 03/27
4 ESTACAS DE 3 METROS</t>
  </si>
  <si>
    <t xml:space="preserve"> = CONFORME PROJETO ARQUITETÔNICO - FOLHA 03/27
= 12 X 4,50 = 54,00 M</t>
  </si>
  <si>
    <t xml:space="preserve"> = CONFORME PROJETO ARQUITETÔNICO - FOLHA 03/27
 [( 14,25 + 2 ) X 2 ] + [( 10,68 + 2 ) X 2 ] + ( 4,43 X 4 X 2 ) + ( 3,36 X 4 X 2 ) + 15,2 X 2 + 9 X 4,5
= 191,08 M</t>
  </si>
  <si>
    <t xml:space="preserve"> = 14 METROS MONTADO E DESMONTADO 2 VEZES</t>
  </si>
  <si>
    <t xml:space="preserve"> =  14 METROS ALUGADOS POR 1 MÊS</t>
  </si>
  <si>
    <t xml:space="preserve"> =  dois tirantes de 9 metros de comprimento</t>
  </si>
  <si>
    <t xml:space="preserve"> =  CONFORME PROJETO ARQUITETÔNICO - FOLHA 03/27
ANEXO 02 - GUARITA</t>
  </si>
  <si>
    <t xml:space="preserve"> = LOCAR 18,00 METROS ( PARA MONTAR 3 TORRES DE 9,00 METROS) POR 08 MESES
= 03 TORRES X 6,00 M DE ALTURA = 18,00 M X 08 MESES = 144,00 MXMES</t>
  </si>
  <si>
    <t xml:space="preserve"> = MONTAGEM E DESMONTAGEM DE 18,00 M DE ANDAIME 2 VEZES POR MÊS DURANTE 08 MESES = 18,00 X 2 X 8 = 288,00 M</t>
  </si>
  <si>
    <t xml:space="preserve"> = CONFORME PROJETO ARQUITETÔNICO - FOLHA 03/27  -  ANEXO 02 - GUARITA</t>
  </si>
  <si>
    <t xml:space="preserve"> = CONFORME PROJETO ARQUITETÔNICO - FOLHA 03/27
</t>
  </si>
  <si>
    <t xml:space="preserve"> =  CONFORME PROJETO HIDROSSANITÁRIO (PRANCHA ÚNICA)</t>
  </si>
  <si>
    <t xml:space="preserve"> = CONFORME PROJETO HIDROSSANITÁRIO (PRANCHA ÚNICA)
πr² = 3,14 X 0,6 X 0,6 = 1,13 x 0,5 = 0,56 M³</t>
  </si>
  <si>
    <t xml:space="preserve"> = CONFORME PROJETO HIDROSSANITÁRIO (PRANCHA ÚNICA)
πr² = 3,14 X 0,6 X 0,6 = 1,13 x 0,5 = 0,56 M³ X 1,25 DE EMPOLAMENTO = 0,7 M³</t>
  </si>
  <si>
    <t xml:space="preserve"> =  VOLUME DO ATERRO COM EMPOLAMENTO = 0,7 X 11 KM = 7,7 M3XKM</t>
  </si>
  <si>
    <t xml:space="preserve"> = CONFORME PROJETO HIDROSSANITÁRIO (PRANCHA ÚNICA)</t>
  </si>
  <si>
    <t xml:space="preserve"> = CONFORME PROJETO ELÉTRICO - PRANCHA ÚNICA - QUADRO DE QUANTIDADES</t>
  </si>
  <si>
    <t xml:space="preserve"> =  CONFORME PROJETO ARQUITETÔNICO - FOLHA 06/27
DEMOLIÇÃO PAREDE 1,70+0,80+1,70+0,90+0,90+0,90=6,90 M X 2,80(PÉ DIREITO) X 0,15 (ESPESSURA)=2,89 M³</t>
  </si>
  <si>
    <t xml:space="preserve"> =  CONFORME PROJETO ARQUITETÔNICO - FOLHA 06/27</t>
  </si>
  <si>
    <t xml:space="preserve"> = CONFORME PROJETO ARQUITETÔNICO - FOLHA 06/27
PAREDE Á CONSTRUIR 1,07 +1,07+2 = 4,14 M X 2,80(PÉ DIREITO)=11,53 M²</t>
  </si>
  <si>
    <t xml:space="preserve"> = CONFORME PROJETO ARQUITETÔNICO - FOLHA 06/27
WC 2,80 X 1,50=4,20 M²</t>
  </si>
  <si>
    <t xml:space="preserve"> =  CONFORME PROJETO ARQUITETÔNICO - FOLHA 06/27
COPA 5,10 X 2,80= 14,28 M²</t>
  </si>
  <si>
    <t xml:space="preserve"> =  CONFORME PROJETO ARQUITETÔNICO - FOLHA 06/27
P1 = (1,70+0,2+0,2)*1 = 2,10 M
P2 = (0,80+0,20+0,20)*3 = 3,6 M
J1 = (0,60+0,2+0,20)*2 = 2 M
J2 = (1,70+0,20+0,20)*1 = 2,10 M
J3 = (0,80+0,20+0,20)*1 = 1,20 M
TOTAL = 11 M</t>
  </si>
  <si>
    <t xml:space="preserve"> = CONFORME PROJETO ARQUITETÔNICO - FOLHA 06/27
J1 = (0,60+0,2+0,20)*2 = 2 M
J2 = (1,70+0,20+0,20)*1 = 2,10 M
J3 = (0,80+0,20+0,20)*1 = 1,20 M
TOTAL = 5,3 M</t>
  </si>
  <si>
    <t xml:space="preserve"> = CONFORME PROJETO ARQUITETÔNICO - FOLHA 06/27
= SALÃO = 5,80 + 4,10 X 2 LADOS = 19,80 M
= COPA = 2,00 + 2,55 X 2 LADOS = 9,10 M
= WC = 1,20 + 1,40 X 2 LADOS = 5,20 M
= TOTAL = 34,10 M
</t>
  </si>
  <si>
    <t xml:space="preserve"> = CONFORME PROJETO ARQUITETÔNICO - FOLHA 06/27
P1- 1,70 X 2,15 =3,65 M²</t>
  </si>
  <si>
    <t xml:space="preserve"> =  CONFORME PROJETO ARQUITETÔNICO - FOLHA 06/27
P2- 0,80 X 2,10 = 1,68 X3(PORTAS)=5,04 M²</t>
  </si>
  <si>
    <t xml:space="preserve"> = CONFORME PROJETO ARQUITETÔNICO - FOLHA 06/27
J1</t>
  </si>
  <si>
    <t xml:space="preserve"> = CONFORME PROJETO ARQUITETÔNICO - FOLHA 06/27
ÁREA 23,78 +5,10 +2,80 = 31,68 X 2 =88,70 M² </t>
  </si>
  <si>
    <t xml:space="preserve"> = CONFORME PROJETO ARQUITETÔNICO - FOLHA 06/27</t>
  </si>
  <si>
    <t xml:space="preserve"> =  CONFORME PROJETO ARQUITETÔNICO - FOLHA 06/27  -  ÁREA 23,78 +5,10 +2,80 = 31,68 M²</t>
  </si>
  <si>
    <t xml:space="preserve"> = CONFORME PROJETO ARQUITETÔNICO - FOLHA 06/27
ARÉA = 9,45 X 5,60 =52,92 M²
i= 35% FC= 1,059
=52,92 X 1,059
=56,04 M²</t>
  </si>
  <si>
    <t xml:space="preserve"> = CONFORME PROJETO ELÉTRICO - A 01 PRANCHA ÚNICA - QUADRO DE QUANTIDADES</t>
  </si>
  <si>
    <t xml:space="preserve"> =  CONFORME PROJETO ARQUITETÔNICO - FOLHA 04/27
11.562,020 	área pista e vagas
1.852,000 	área grama
1.304,570 	área concreto/ calçada
14.718,590 	total área de limpeza
</t>
  </si>
  <si>
    <t xml:space="preserve"> = CONFORME PROJETO ARQUITETÔNICO - FOLHA 04/27</t>
  </si>
  <si>
    <t xml:space="preserve"> =  CONFORME PROJETO ARQUITETÔNICO - FOLHA 04/27
= ÁREA TOTAL DE PAVIMENTO ESTACIONAMENTO = 11.562,02 M2 (PISTA DE ROLAGEM + VAGAS)
= 11.562,02 M2 X 0,30 M ALTURA (MÉDIA DE REGULARIZAÇÃO  E PREPATO DO SOLO) </t>
  </si>
  <si>
    <t xml:space="preserve"> =  CONFORME PROJETO ARQUITETÔNICO - FOLHA 04/27
= 3.468,60 M3 X 25% EMPOLAMENTO = 4.335,75 M3
= 4.335,75 M3 X 2,50 KM (DISTANCIA MENOR PARA DESCARTE) = 10.839,37M3XKM</t>
  </si>
  <si>
    <t xml:space="preserve"> = CONFORME PROJETO ARQUITETÔNICO - FOLHA 05/27
= ÁREA TOTAL DE PAVIMENTO ESTACIONAMENTO = 11.562,02 M2 (PISTA DE ROLAGEM + VAGAS)</t>
  </si>
  <si>
    <t xml:space="preserve"> = CONFORME PROJETO ARQUITETÔNICO - FOLHA 05/27</t>
  </si>
  <si>
    <t xml:space="preserve"> =  CONFORME PROJETO ARQUITETÔNICO - FOLHA 05/27
= ÁREA TOTAL DE PAVIMENTO ESTACIONAMENTO = 11.562,02 M2 (PISTA DE ROLAGEM + VAGAS)
= 11.562,02 M2 X 0,05 M ESPESSURA = 578,10 M3 X 25% EMPOLAMENTO = 722,62 M3</t>
  </si>
  <si>
    <t xml:space="preserve"> = CONFORME PROJETO ARQUITETÔNICO - FOLHA 05/27
= ÁREA TOTAL DE PAVIMENTO ESTACIONAMENTO = 11.562,02 M2 (PISTA DE ROLAGEM + VAGAS)
= 11.562,02 M2 X 0,05 M ESPESSURA = 578,10 M3 X 25% EMPOLAMENTO = 722,62 M3
DISTÂNCIA PEDREIRA MAIS PRÓXIMA = 3,30 KM
= 722,62 M3 X 3,30 KM = 2.384,66 KM/M3</t>
  </si>
  <si>
    <t xml:space="preserve"> =  CONFORME PROJETO ARQUITETÔNICO - FOLHA 05/27
= ÁREA TOTAL DE PAVIMENTO ESTACIONAMENTO = 11.562,02 M2 (PISTA DE ROLAGEM + VAGAS)</t>
  </si>
  <si>
    <t xml:space="preserve"> = CONFORME PROJETO ARQUITETÔNICO - FOLHA 04/27
= ÁREA DE CALÇADA DECONCRETO = 1.304,57 M²</t>
  </si>
  <si>
    <t xml:space="preserve"> =  CONFORME PROJETO ARQUITETÔNICO - FOLHA 04/27
= GUIA/MEIO FIO TRECHO CURVO = 6,95 + 0,69 + 14,19 + 21,52 + 22,62 + 15,21 M =  81,18 M
= GUIA/MEIO FIO TRECHO CURVO = ( 5,91 + 3,54 + 2,36 + 4,56 + 4,71 M) 
+ ( 5,91 + 3,52 + 4,71 + 4,71 M) + ( 5,91 + 3,52 + 4,71 + 4,71 M) + ( 5,91 + 3,52 + 4,71 + 4,71 M) 
+ ( 5,91 + 3,52 + 4,71 + 4,71 M) + ( 0,47 + 12,41 + 3,52 + 4,71 + 9,90 M) = 127,49 M
= TOTAL GERAL = 208,67 M</t>
  </si>
  <si>
    <t xml:space="preserve"> =  CONFORME PROJETO ARQUITETÔNICO - FOLHA 04/27
= GUIA/MEIO FIO TRECHO RETO = 2,00 + 29,80 + 111,15 + 98,70 + 43,07 + 4,27 + 14,83 + 5,50 + 55,28 + 4,27 + 14,83 + 5,50 + 54,70 M = 443,90 M
= GUIA/MEIO FIO TRECHO RETO = (10,86 + 4,60 + 4,57 + 4,60 + 4,60 + 4,60 + 4,60 + 4,60 + 4,60 + 4,60 + 4,60 + 4,60 + 4,60 + 4,60 + 4,60 + 4,60 + 4,60 + 4,60 + 4,60 + 4,47 + 1,81 + 6,00 + 5,00 + 78,05 + 5,00 + 2,43 + 10,26 + 5,06 M)
+ (2,53 + 6,51 + 5,00 + 85,01 + 5,00 + 6,00 + 5,00 + 85,01 + 5,00 M)
+ (2,53 + 6,51 + 5,00 + 92,24 + 5,00 + 6,00 + 5,00 + 92,24 + 5,00 M)
+ (1,90 + 5,00 + 100,03 + 5,00 + 6,00 + 5,00 + 100,03 + 5,00 + 6,51 M)
+ (2,53 + 5,00 + 106,56 + 5,00 + 6,00 + 5,00 + 106,56 + 5,00 M)
+ (5,00 + 107,51 + 5,00 + 2,70 + 3,30 + 5,00 + 107,51 + 5,00 + 2,92 + 1,51 M) = 1.357,86 M
= TOTAL GERAL = 1.801,76 M
.</t>
  </si>
  <si>
    <t xml:space="preserve"> =  CONFORME PROJETO ARQUITETÔNICO - FOLHA 04/27
= SARJETA COM GUIA TRECHO CURVO = 8,93 + 0,59 + 7,68 + 1,17 + 18,38 + 18,38 + 13,71 + 8,93 M = 77,70 M
.</t>
  </si>
  <si>
    <t xml:space="preserve"> =  CONFORME PROJETO ARQUITETÔNICO - FOLHA 04/27
= SARJETA COM GUIA TRECHO RETO = 29,80 + 5,34 + 116,49 + 93,70 + 91,00 + 5,00 + 62,55 + 5,00 + 4,99 + 120,23 M = 534,10 M 
.</t>
  </si>
  <si>
    <t xml:space="preserve"> = CONFORME PROJETO ARQUITETÔNICO - FOLHA 04/27
= SERJETA RETA = 62,50 M
.</t>
  </si>
  <si>
    <t xml:space="preserve"> = CONFORME PROJETO ARQUITETÔNICO - FOLHA 04/27
1.852,00 M2 x 30 DIAS = 55.560,00 </t>
  </si>
  <si>
    <t xml:space="preserve"> = CONFORME PROJETO ARQUITETÔNICO - FOLHA 05/27
ÁREA TOTAL DA IMPLANTAÇÃO DO ESTACIONAMENTO</t>
  </si>
  <si>
    <t xml:space="preserve"> = CONFORME PROJETO ARQUITETÔNICO - FOLHA 05/27
= ÁREA TOTAL DE PAVIMENTO ESTACIONAMENTO = 3.379,36 M2 (PISTA DE ROLAGEM + VAGAS)
= 3.379,36 M2 X 0,30 M ALTURA (MÉDIA DE REGULARIZAÇÃO  E PREPATO DO SOLO) = 1.013,80 M3
</t>
  </si>
  <si>
    <t xml:space="preserve"> = CONFORME PROJETO ARQUITETÔNICO - FOLHA 05/27
= 3.379,36 M2 X 0,30 M ALTURA (MÉDIA DE REGULARIZAÇÃO  E PREPATO DO SOLO) = 1.013,80 M3
= 1.013,80 M3 X 2,50 KM (DISTANCIA MENOR PARA DESCARTE) = 2.534,50 M3XKM</t>
  </si>
  <si>
    <t xml:space="preserve"> =  CONFORME PROJETO ARQUITETÔNICO - FOLHA 05/27
= ÁREA TOTAL DE PAVIMENTO ESTACIONAMENTO = 3.379,36 M2 (PISTA DE ROLAGEM + VAGAS)</t>
  </si>
  <si>
    <t xml:space="preserve"> = CONFORME PROJETO ARQUITETÔNICO - FOLHA 05/27
= ÁREA TOTAL DE PAVIMENTO ESTACIONAMENTO = 3.379,36 M2 (PISTA DE ROLAGEM + VAGAS)
= 3.379,36 M2 X 0,10 M ESPESSURA = 337,93 M3</t>
  </si>
  <si>
    <t xml:space="preserve"> =   CONFORME PROJETO ARQUITETÔNICO - FOLHA 05/27
= ÁREA TOTAL DE PAVIMENTO ESTACIONAMENTO = 3.379,36 M2 (PISTA DE ROLAGEM + VAGAS)
= 3.379,36 M2 X 0,05 M ESPESSURA = 168,96 M3 X 25% EMPOLAMENTO = 211,21 M3
.</t>
  </si>
  <si>
    <t xml:space="preserve"> =   CONFORME PROJETO ARQUITETÔNICO - FOLHA 05/27
= ÁREA TOTAL DE PAVIMENTO ESTACIONAMENTO = 3.379,36 M2 (PISTA DE ROLAGEM + VAGAS)
= 3.379,36 M2 X 0,05 M ESPESSURA = 168,96 M3 X 25% EMPOLAMENTO = 211,21 M3</t>
  </si>
  <si>
    <t xml:space="preserve"> =  CONFORME PROJETO ARQUITETÔNICO - FOLHA 05/27
= ÁREA TOTAL DE PAVIMENTO ESTACIONAMENTO = 3.379,36 M2 (PISTA DE ROLAGEM + VAGAS)
= 3.379,36 M2 X 0,05 M ESPESSURA = 168,96 M3 X 25% EMPOLAMENTO = 211,21 M3
DISTÂNCIA PEDREIRA MAIS PRÓXIMA = 3,30 KM
= 211,21 M3 X 3,30 KM = 696,99 KM/M3</t>
  </si>
  <si>
    <t xml:space="preserve"> =  CONFORME PROJETO ARQUITETÔNICO - FOLHA 05/27</t>
  </si>
  <si>
    <t xml:space="preserve"> = CONFORME PROJETO ARQUITETÔNICO - FOLHA 05/27
= 9,00 + 11,50 + 3,00 + 1,00 + 17,50 + 5,00 + 0,50 + 3,00 + 3,00 + 0,50 + 5,00 + 0,50 + 5,00 + 2,50 + 3,00 + 0,50 + 5,00 + 2,50 + 3,00 = 81,00 M</t>
  </si>
  <si>
    <t xml:space="preserve"> =  CONFORME PROJETO ARQUITETÔNICO - FOLHA 05/27
= 7,85 + 7,85 + 15,71 + 7,85 M = 39,26 M</t>
  </si>
  <si>
    <t xml:space="preserve"> = CONFORME PROJETO ARQUITETÔNICO - FOLHA 05/27
= 5,00 + 5,00 + 17,50 M = 27,50 M</t>
  </si>
  <si>
    <t xml:space="preserve"> =  CONFORME PROJETO ARQUITETÔNICO - FOLHA 05/27
= 111,32 + 90,00 + 105,32 + 90,00 + 1,50 = 398,14 M</t>
  </si>
  <si>
    <t xml:space="preserve"> = CONFORME PROJETO ARQUITETÔNICO - FOLHA 05/27
= ÁREA DE GRAMA X 30 DIAS</t>
  </si>
  <si>
    <t xml:space="preserve"> = CONFORME PROJETO ARQUITETÔNICO - FOLHAS 10/27; 11/27 E 12/27
loja 1 - só varanda  - 2,00*7,22 = 14,44 m2
loja 2 - 46,35 m2 conforme descrito no projeto
caseiro - 15,52 m2 área da varanda conforme descrito no projeto + 27,42 m2 área de calçada + ((1,86+0,50)*0,5)+(1,05*0,50) = 1,70 m2 área embaixo da pia
TOTAL = 14,44+46,35+(15,52+27,42+1,70) = 105,43 m2
espessura 8 cm 
vol = 105,43*0,08 = 8,43 m3</t>
  </si>
  <si>
    <t xml:space="preserve"> = CONFORME PROJETO ARQUITETÔNICO - FOLHAS 10/27; 11/27 E 12/27
loja 1 - só varanda  - 2,00*7,22 = 14,44 m2
loja 2 - 46,35 m2 conforme descrito no projeto
caseiro - 15,52 m2 área da varanda conforme descrito no projeto + ((1,86+0,50)*0,5)+(1,05*0,50) = 1,70 m2 área embaixo da pia
TOTAL = 14,44+46,35+15,52+1,70 = 78,01 m2</t>
  </si>
  <si>
    <t xml:space="preserve"> = CONFORME PROJETO ARQUITETÔNICO - FOLHAS 10/27; 11/27 E 12/27
loja 1 - 46,35 m2 conforme descrito no projeto
loja 2 - 46,35 m2 conforme descrito no projeto
total = 92,70 m2</t>
  </si>
  <si>
    <t xml:space="preserve"> = conforme item anterior</t>
  </si>
  <si>
    <t xml:space="preserve"> = CONFORME PROJETO ARQUITETÔNICO - FOLHAS 10/27; 11/27 E 12/27
loja 1:
2 Jr2 = 2*1,05*2,07 = 4,34 m2
2 Jr3 = 2*1,05*2,07 = 4,34 m2
3 Pr2 = 3*0,80*2,10 = 5,04 m2
1 Pr1 = 1*1,05*2,80 = 2,94 m2
total loja 1 = 4,34+4,34+5,04+2,94 = 16,66 m2
loja 2:
2 Jr2 = 2*1,05*2,07 = 4,34 m2
2 Jr3 = 2*1,05*2,07 = 4,34 m2
1 Pr1 = 1*1,05*2,80 = 2,94 m2
total loja 1 = 4,34+4,34+2,94 = 11,62 m2
total = 16,66+11,62 = 28,28 m2</t>
  </si>
  <si>
    <t xml:space="preserve"> = LOJA 1 - (0,60+7,20+0,60)*(0,60+7,94+2,46) = 92,40 M2
LOJA 2 - (8,40*8,69)+(2,30*4,17) = 82,58 M2
TOTAL = 92,4+82,58 = 174,98 M2</t>
  </si>
  <si>
    <t xml:space="preserve"> = LOJA 1 - 1 UNID.
LOJA 2 - 2 UNID.
CASEIRO - 1 UNID.
</t>
  </si>
  <si>
    <t xml:space="preserve"> = CASEIRO - 4 UNID.</t>
  </si>
  <si>
    <t xml:space="preserve"> = 4 PILARES DE MADEIRA LOJA 1 + 4 PILARES DE MADEIRA LOJA 2</t>
  </si>
  <si>
    <t xml:space="preserve"> = LOJA 1 - 1 A CADA 3 METROS - TOTAL 3 UNIDADES
LOJA 2 - 1 A CADA 3 METROS - TOTAL 3 UNIDADES</t>
  </si>
  <si>
    <t>CONFORME PROJ ARQ - PRANCHA 10/27 e 11/27 -&gt; LOJA 1 - 11,00 M * 8,40 M = 92,4 M2 LOJA 2 - 11,00 M * 8,40 M = 92,4 M2</t>
  </si>
  <si>
    <t xml:space="preserve"> = LOJA 1 - 8,40 M 
LOJA 2 -8,40 M </t>
  </si>
  <si>
    <t xml:space="preserve"> = LOJA 1 - (7,09 + 5)*2 = 24,18 M 
LOJA 2 - (7,09 + 5)*2 = 24,18 M </t>
  </si>
  <si>
    <t xml:space="preserve"> = LOJA 1 - 4 unid.
LOJA 2 - 3 unid.</t>
  </si>
  <si>
    <t>CONFORME PROJ ARQ - PRANCHA 12/27 -&gt; somente telhamento, a estrtura metálica dessa edificação está no item 15.1.1 casa do caseiro =((9,80+0,80)*10,65)+((1,90+0,60)*(0,60+3,82+0,81+0,20)) = 126,46 m2</t>
  </si>
  <si>
    <t xml:space="preserve"> = casa do caseiro</t>
  </si>
  <si>
    <t xml:space="preserve"> = CONFORME PROJETO ARQUITETÔNICO - FOLHAS 10/27; 11/27 E 12/27
- ANEXO 03</t>
  </si>
  <si>
    <t xml:space="preserve"> = CONFORME PROJETO ARQUITETÔNICO - FOLHAS 10/27; 11/27 E 12/27
- ANEXO 03
= 207,93 M2 + 65,28 M2</t>
  </si>
  <si>
    <t xml:space="preserve"> = CONFORME PROJETO ARQUITETÔNICO - FOLHAS 10/27; 11/27 E 12/27
- ANEXO 03
= 65,28 M2 * 6 CM</t>
  </si>
  <si>
    <t xml:space="preserve"> = CONFORME PROJETO ARQUITETÔNICO - AREA LOJAS 01 E 02  (DWG)
</t>
  </si>
  <si>
    <t xml:space="preserve"> = CONFORME PROJETO ARQUITETÔNICO - FOLHAS 10/27; 11/27 E 12/27
</t>
  </si>
  <si>
    <t xml:space="preserve"> = CONFORME PROJETO ARQUITETÔNICO - FOLHAS 10/27; 11/27 E 12/27</t>
  </si>
  <si>
    <t xml:space="preserve"> = CONFORME PROJETO ARQUITETÔNICO - FOLHAS 10/27; 11/27 E 12/27
-  LISTA DE MATERIAIS</t>
  </si>
  <si>
    <t xml:space="preserve"> = CONFORME PROJETO ELÉTRICO EDIFICAÇÃO 1, 2 E 3 - LISTA DE MATERIAIS</t>
  </si>
  <si>
    <t xml:space="preserve"> = CONFORME PROJETO ELÉTRICO EDIFICAÇÃO 1, 2 E 3 - LISTA DE MATERIAIS
= 56,95 + 32,55 + 26,16 = 115,66
= 50,65 + 32,45 + 25,86 = 108,96
= 48,75 + 35,96 + 36,96 = 121,67
=346,29 M
</t>
  </si>
  <si>
    <t xml:space="preserve"> =  CONFORME PROJETO ELÉTRICO EDIFICAÇÃO 1, 2 E 3 - LISTA DE MATERIAIS158,85
= 52,95 + 8,24 + 44,71 + 52,95 = 158,85
= 54,94 + 7,44 + 47,50 + 52,15 = 162,03
= 91,44 + 30,34 + 61,10 + 69,33 = 252,21
= 573,09 M
</t>
  </si>
  <si>
    <t xml:space="preserve"> = CONFORME PROJETO ELÉTRICO EDIFICAÇÃO 1, 2 E 3 - LISTA DE MATERIAIS
=6,36+6,36+6,36 = 19,08
=4,24+4,24+4,24 = 12,72
=9,24+9,24+9,24 = 27,72
= 59,52 M
</t>
  </si>
  <si>
    <t xml:space="preserve"> =  CONFORME PROJETO ELÉTRICO EDIFICAÇÃO 1, 2 E 3 - LISTA DE MATERIAIS</t>
  </si>
  <si>
    <t xml:space="preserve"> = CONFORME PROJETO ARQUITETÔNICO - FOLHAS 22/27; 23/27; 24/27; 25/27 E 26/27</t>
  </si>
  <si>
    <t xml:space="preserve"> = CONFORME PROJETO ARQUITETÔNICO - FOLHAS 22/27; 23/27; 24/27; 25/27 E 26/27
= 572,67 / 2  X  0,30</t>
  </si>
  <si>
    <t xml:space="preserve"> = CONFORME PROJETO ARQUITETÔNICO - FOLHAS 22/27; 23/27; 24/27; 25/27 E 26/27
= (257,46 + 150,24) X 0,08</t>
  </si>
  <si>
    <t xml:space="preserve"> = CONFORME PROJETO ARQUITETÔNICO - FOLHA 25/27</t>
  </si>
  <si>
    <t xml:space="preserve"> = CONFORME PROJETO ARQUITETÔNICO - FOLHAS 22/27; 23/27; 24/27; 25/27 E 26/27
</t>
  </si>
  <si>
    <t xml:space="preserve"> =  CONFORME PROJETO ARQUITETÔNICO - FOLHAS 13/27; 14/27; 15/27; 16/27 E 17/27
 -  ANEXO 04</t>
  </si>
  <si>
    <t xml:space="preserve"> =  CONFORME PROJETO ARQUITETÔNICO - FOLHAS 13/27; 14/27; 15/27; 16/27 E 17/27
 -  ANEXO 04
= 3,50 M X 32,00 M = 112,00 M² (COBERTURA DECK)</t>
  </si>
  <si>
    <t xml:space="preserve"> =  CONFORME PROJETO ARQUITETÔNICO - FOLHAS 13/27; 14/27; 15/27; 16/27 E 17/27
 -  ANEXO 04
= 11 UN PILARES X 3,20 M COMPRIMENTO = 35,20 M (COBERTURA DECK)</t>
  </si>
  <si>
    <t xml:space="preserve"> =  CONFORME PROJETO ARQUITETÔNICO - FOLHAS 13/27; 14/27; 15/27; 16/27 E 17/27
 -  ANEXO 04
= 11 UN VIGAS X 3,50 M COMPRIMENTO = 38,50 M (COBERTURA DECK)</t>
  </si>
  <si>
    <t xml:space="preserve"> =  CONFORME PROJETO ARQUITETÔNICO - FOLHAS 13/27; 14/27; 15/27; 16/27 E 17/27
 -  ANEXO 04
= 32,00 M COMPRIMENTO VARANDA  (COBERTURA DECK)</t>
  </si>
  <si>
    <t xml:space="preserve"> =  CONFORME PROJETO ARQUITETÔNICO - FOLHAS 13/27; 14/27; 15/27; 16/27 E 17/27
 -  ANEXO 04
SOMENTE COBERTURA, A ESTRUTURA METÁLICA DESSA EDIFICAÇÃO ESTÁ NO ITEM 15.1.1 
= 12,05 M LARGURA X 32,00 M COMPRIMENTO ( EDIFICAÇÃO COMPLETA)</t>
  </si>
  <si>
    <t xml:space="preserve"> = CONFORME PROJETO ELÉTRICO</t>
  </si>
  <si>
    <t xml:space="preserve"> =  CONFORME PROJETO HIDROSSANITÁRIO - FOLHAS 01/03, 02/03 E 03/03 - 
QUADRO DE QUANTIDADADES</t>
  </si>
  <si>
    <t xml:space="preserve"> =  29 ESTACAS DE 4 METROS</t>
  </si>
  <si>
    <t xml:space="preserve"> = CONFORME QUADRO RESUMO DE MATERIAIS DOS PROJETOS DO DECK DE MADEIRA</t>
  </si>
  <si>
    <t xml:space="preserve"> = PRANCHA 13/27 ARQUITETÔNICO (MEDIDAS TIRADAS DO AUTOCAD)
( 33,80 X 5,03 M ) + ( 3,00 X 7,95 M ) + ( 15,65 X 3,50 M )   -  = 248,64 M2</t>
  </si>
  <si>
    <t xml:space="preserve"> = PRANCHA 13/27 ARQUITETÔNICO (MEDIDAS TIRADAS DO AUTOCAD)
 65,37*1,6</t>
  </si>
  <si>
    <t xml:space="preserve"> =  PRANCHA 13/27 ARQUITETÔNICO (MEDIDAS TIRADAS DO AUTOCAD)
( 33,80 X 5,03 M ) + ( 3,00 X 7,95 M ) + ( 15,65 X 3,50 M )   -  = 248,64 M2</t>
  </si>
  <si>
    <t xml:space="preserve"> = CONFORME PROJETO ARQUITETÔNICO - FOLHAS 18/27, 19/27, 20/27 E 21/27
= 2,15 + 1,35 + 2,95 + 1,23 + 3,25 + 3,05 + 3,05 + 2,75 + 2,75 + 0,62 + 0,15 + 0,95 + 2,08 + 3,25 + 3,90 + 3,90 + 3,09 + 1,48 + 3,10 + 2,03 + 3,73 + 3,43 + 3,73 + 3,43 = 61,40 m
= altura = 2,80 m
= espessura = 15 cm
volume = 61,40 X 2,80 X 0,15 = 25,78 m3
.</t>
  </si>
  <si>
    <t xml:space="preserve"> = CONFORME PROJETO ARQUITETÔNICO - FOLHAS 18/27, 19/27, 20/27 E 21/27
= soma das áreas do ambientes = 21,30+21,30+3,80+4,95+12,70+12,10+6,20+12,70+133,60+3,10 = 231,75 m2
espessura = 8 cm
volume = 231,75*0,08 = 18,54 m3
.</t>
  </si>
  <si>
    <t xml:space="preserve"> = CONFORME PROJETO ARQUITETÔNICO - FOLHAS 18/27, 19/27, 20/27 E 21/27
= (7,65+0,15+0,15+0,60+0,60)*(31,11+0,60+0,60) = 295,63 m2
.</t>
  </si>
  <si>
    <t xml:space="preserve"> = CONFORME PROJETO ARQUITETÔNICO - FOLHAS 18/27, 19/27, 20/27 E 21/27
= (4,25 + 4,24 + 2,00 + 2,00 + 4,24 + 1,25 + 1,25 + 0,90 + 0,70 + 0,85 + 1,50 + 0,26 + 3,25 + 0,80 + 3,10 + 0,26 + 1,00 + 1,23 + 1,07 + 1,93 + 0,85 + 1,48 + 2,03) X 2,80 = 113,23 m2
desconto vãos = 5 X P1 + 1 X P2 + 1 X G1 = 5,00 X 0,80 X 2,10 + 1 X 0,90 X 2,10 + 1 X 0,60 X 1,25 = 11,04 M2
TOTAL = 113,23-11,04 = 102,19 M2
.</t>
  </si>
  <si>
    <t xml:space="preserve"> =  CONFORME PROJETO ARQUITETÔNICO - FOLHAS 18/27, 19/27, 20/27 E 21/27 
= CHAPISCO = DOBRO DA ÁREA DE ALVENARIA = 102,19*2 = 204,38 M2
.</t>
  </si>
  <si>
    <t xml:space="preserve"> = CONFORME PROJETO ARQUITETÔNICO - FOLHAS 18/27, 19/27, 20/27 E 21/27
 CERÂMICA ATÉ 1,80  M = (4,25+4,25+4,24+0,15+0,15+1,02+1,02+2,00+2,00+1,02+1,02+1,25+1,25+0,90+0,70+0,85+1,90*2+2,00*2)*1,80 = 60,96 M2
DESCONTO DE VÃOS = 3*P1 = 3*0,80*1,80 = 4,32 M2
TOTAL = 60,96-4,32 = 56,64 M2
CERÂMICA ATÉ O TETO = (0,85+1,50+0,11+3,25+3,25+0,80+0,80+3,10+3,10+0,11+1,00)*2,80 = 50,03 M2
DESCONTO DOS VÃOS = 3P1+1P2+2G1 = 3*0,80*2,10+0,90*2,10+0,60*1,25*2 = 8,43 M2
TOTAL = 50,03 - 8,43 = 41,60 M2
TOTAL = 56,64 + 41,60 = 98,24 M2
.</t>
  </si>
  <si>
    <t xml:space="preserve"> = CONFORME PROJETO ARQUITETÔNICO - FOLHAS 18/27, 19/27, 20/27 E 21/27
EMBOÇO ALTURA INTEIRA DA PAREDE = (1,05+1,25+3,94+1,25+0,85+0,26+1,50+0,26+1,00+1,23*2+1,07*2+1,93*2+1,48*2+2,03*2+0,85*2)*2,80 = 79,91 M2
DESCONTO DE VÃOS = 4*P1+1*P2 = 0,80*2,1*4+0,90*2,10 = 8,61 M2
TOTAL = 79,91-8,61 = 71,30 M2
EMBOÇO ACIMA DA CERÂMICA = (4,25+4,25+4,24+0,15+0,15+1,02+1,02+2,00+2,00+1,02+1,02+1,25+1,25+0,90+0,70+0,85+1,90*2+2,00*2)*1,0 = 33,87 M2
DESCONTO DE VÃOS = 3P1 = 3*0,80*0,30 = 0,72 M2
TOTAL = 33,87-0,72 = 33,15 M2,
TOTAL = 71,30+33,15 = 104,45 M2
.</t>
  </si>
  <si>
    <t xml:space="preserve"> = CONFORME PROJETO ARQUITETÔNICO - FOLHAS 18/27, 19/27, 20/27 E 21/27
perímetro tirado do cad via poliline
SANIT. MASC. = PERÍMETRO = 24,19 M, ALTURA 1,80 --&gt; ÁREA = 24,19*1,80 = 43,54 M2
SANIT. FEM. = PERÍMETRO = 24,20 M, ALTURA 1,80 --&gt; ÁREA = 24,20*1,80 = 43,56 M2
SANIT. ACESSÍVEL = PERÍMETRO 7,79 M ALTURA 1,80 --&gt; ÁREA = 7,79*1,80 = 14,02 M2
DESCONTO VÃOS = 3P1 = 3*0,80*1,80 = 4,32 M2
TOTAL = 43,54+43,56+14,02-4,32 = 96,80 M2
.</t>
  </si>
  <si>
    <t xml:space="preserve"> = CONFORME PROJETO ARQUITETÔNICO - FOLHAS 18/27, 19/27, 20/27 E 21/27
perímetro tirado do cad via poliline
PERÍMETRO ÁREA DE SERV. + COZINHA + ÁREA = 41,70 M, ALTURA 2,80 M --&gt; ÁREA = 41,70*2,80 = 116,76 M2
PERÍMETRO DESPENSA = 10,50, ALTURA 2,80 M --&gt; ÁREA = 10,50*2,80 = 29,40 M --&gt; ÁREA = 29,40*2,80 = 82,32 M2
DESCONTO VÃOS = 1P2 + 3P1 + 2G1 + 2J2 + 1J4 = 0,90*2,10+3*0,80*2,10+2*0,60*1,25+2*1,25*0,72+1,90*0,45 = 11,08 m2
TOTAL = 116,76+82,32-11,08 = 188,00 M2
.</t>
  </si>
  <si>
    <t xml:space="preserve"> = CONFORME PROJETO ARQUITETÔNICO - FOLHAS 18/27, 19/27, 20/27 E 21/27
ÁREA = 229,27 M2 ESPESSURA 10 CM = VOL = 22,92 M3
.</t>
  </si>
  <si>
    <t xml:space="preserve"> = CONFORME PROJETO ARQUITETÔNICO - FOLHAS 18/27, 19/27, 20/27 E 21/27
= área tirado do cad via poliline
= SOMA DAS ÁREA DOS AMBIENTES INTERNOS
= SANIT. MASC. = 21,29 M2
= SANIT. ACESSÍVEL = 3,79 M2
= SANIT. FEM. = 21,29 M2
= ÁREA DE SERVIÇO + COZINHA + CIRCULAÇÃO + AREA = 37,90 M2
= DESPENSA = 6,50 M2
= REFEITÓRIO = 133,57 M2
= HALL DOS SANITÁRIOS = 4,93 M2
TOTAL = 21,29 + 3,79 + 21,29 + 37,90 + 6,50 + 133,57 + 4,93 = 229,27 M2
.</t>
  </si>
  <si>
    <t xml:space="preserve"> = CONFORME PROJETO ARQUITETÔNICO - FOLHAS 18/27, 19/27, 20/27 E 21/27
= área tirado do cad via poliline
= SOMA DAS ÁREA DOS AMBIENTES INTERNOS
= SANIT. MASC. = 21,29 M2
= SANIT. ACESSÍVEL = 3,79 M2
= SANIT. FEM. = 21,29 M2
= ÁREA DE SERVIÇO + COZINHA + CIRCULAÇÃO + AREA = 37,90 M2
= DESPENSA = 6,50 M2
= REFEITÓRIO = 133,57 M2
= HALL DOS SANITÁRIOS = 4,93 M2
TOTAL = 21,29 + 3,79 + 21,29 + 37,90 + 6,50 + 133,57 + 4,93 = 229,27 M2
.</t>
  </si>
  <si>
    <t xml:space="preserve"> = CONFORME PROJETO ARQUITETÔNICO - FOLHAS 18/27, 19/27, 20/27 E 21/27
= área tirado do cad via poliline
= 56,73 M2, ESPESSURA 8 CM
.</t>
  </si>
  <si>
    <t xml:space="preserve"> = CONFORME PROJETO ARQUITETÔNICO - FOLHAS 18/27, 19/27, 20/27 E 21/27
= 5 P1 + 1 P2 + P4 = 5 X 0,80 + 0,90 + 2,20  = 7,10 M
.</t>
  </si>
  <si>
    <t xml:space="preserve"> = SOMENTE TELHAMENTO, A ESTRUTURA METÁLICA DESSA EDIFICAÇÃO ESTÁ NO ITEM 15.1.1
medidas tiradas do autoCAD
32,31*9,74 = 314,69 m2</t>
  </si>
  <si>
    <t xml:space="preserve"> = CONFORME PROJETO ARQUITETÔNICO - FOLHAS 18/27, 19/27, 20/27 E 21/27
</t>
  </si>
  <si>
    <t xml:space="preserve"> = CONFORME PROJETO ARQUITETÔNICO - FOLHAS 18/27, 19/27, 20/27 E 21/27 
2J1 + 2J2 + 10J3 + 1J4 = 2 + 2,20 + 2 X 1,25 + 10 X 2,15 + 1 X 1,90 = 30,10 M</t>
  </si>
  <si>
    <t xml:space="preserve"> = CONFORME PROJETO ARQUITETÔNICO - FOLHAS 18/27, 19/27, 20/27 E 21/27
= 1P2 + 8 P3  = 0,90*2,10+8*0,80*1,60 = 12,13 M2</t>
  </si>
  <si>
    <t xml:space="preserve"> = CONFORME PROJETO ARQUITETÔNICO - FOLHAS 18/27, 19/27, 20/27 E 21/27
= 5P1</t>
  </si>
  <si>
    <t xml:space="preserve"> = CONFORME PROJETO ARQUITETÔNICO - FOLHAS 18/27, 19/27, 20/27 E 21/27
= P4 = 2,20*2,10 =4,62 M2</t>
  </si>
  <si>
    <t xml:space="preserve"> = CONFORME PROJETO ARQUITETÔNICO - FOLHAS 18/27, 19/27, 20/27 E 21/27
 = 2J2 + 10J3 = 2*1,25*0,72+10*2,15*1,40 = 31,9
</t>
  </si>
  <si>
    <t xml:space="preserve"> = CONFORME PROJETO ARQUITETÔNICO - FOLHAS 18/27, 19/27, 20/27 E 21/27
= 2 J1 + 1 J4 = 2*2,20*0,60+1*1,90*0,45 =3,49 M2</t>
  </si>
  <si>
    <t xml:space="preserve"> = CONFORME PROJETO HIDROSSANITÁRIO - FOLHA 01/03 - LISTA DE MATERIAIS</t>
  </si>
  <si>
    <t xml:space="preserve"> =  CONFORME PROJETO HIDROSSANITÁRIO - FOLHA 01/03 - LISTA DE MATERIAIS
 p/ tubos de esgoto
considerando 90% do comprimento do tubo de 50 mm + 50% do tubo de 40 mm + 100% dos tubos de 150, 100 e 75 mm numa vala de 40 x 40 cm</t>
  </si>
  <si>
    <t xml:space="preserve"> =  CONFORME PROJETO HIDROSSANITÁRIO - FOLHA 01/03 - LISTA DE MATERIAIS
considerando 90% do comprimento do tubo de 25 mm de água fria</t>
  </si>
  <si>
    <t xml:space="preserve"> =  CONFORME PROJETO HIDROSSANITÁRIO - FOLHA 01/03 - LISTA DE MATERIAIS
 considerando 10% do comprimento do tubo de 50 mm de água fria</t>
  </si>
  <si>
    <t xml:space="preserve"> =  CONFORME PROJETO HIDROSSANITÁRIO - FOLHA 01/03 - LISTA DE MATERIAIS
 considerando 90% do comprimento do tubo de 25 mm de água fria</t>
  </si>
  <si>
    <t xml:space="preserve"> = CONFORME PROJETO ARQUITETÔNICO - FOLHAS 18/27, 19/27, 20/27 E 21/27
CONFORME PROJETO HIDROSSANITÁRIO - FOLHA 01/03</t>
  </si>
  <si>
    <t xml:space="preserve"> = CONFORME PROJETO ARQUITETÔNICO - FOLHAS 18/27, 19/27, 20/27 E 21/27
CONFORME PROJETO HIDROSSANITÁRIO - FOLHA 01/03
0,40 X 0,70 X 7 = 1,96 m2</t>
  </si>
  <si>
    <t xml:space="preserve"> = CONFORME PROJETO ARQUITETÔNICO - FOLHAS 18/27, 19/27, 20/27 E 21/27
 ÁREA TIRADA DO CAD POR POLI LINE   -   = 0,76 X 4 = 3,04 M2</t>
  </si>
  <si>
    <t xml:space="preserve"> = CONFORME PROJETO ARQUITETÔNICO - FOLHAS 18/27, 19/27, 20/27 E 21/27
 ÁREA TIRADA DO CAD POR POLI LINE  -   = 1,10+1,10+2,44+5,13+2,70+0,38+0,91+1,20 = 14,96 M2</t>
  </si>
  <si>
    <t xml:space="preserve"> = CONFORME PROJETO ARQUITETÔNICO - FOLHAS 18/27, 19/27, 20/27 E 21/27
 ÁREA TIRADA DO CAD POR POLI LINE -  = 3,10*6+(0,04+0,28+0,28+0,28+0,20)*1,80*2 = 22,48 M2</t>
  </si>
  <si>
    <t xml:space="preserve"> = CONFORME PROJETO ELÉTRICO - BLOCO 2 - FOLHA ÚNICA</t>
  </si>
  <si>
    <t xml:space="preserve"> = CONFORME PROJETO ARQUITETÔNICO - FOLHAS 18/27, 19/27, 20/27 E 21/27
= área tirado do cad via poliline
= SOMA DAS ÁREA DOS AMBIENTES INTERNOS
= SANIT. MASC. = 21,29 M2
= SANIT. ACESSÍVEL = 3,79 M2
= SANIT. FEM. = 21,29 M2
= ÁREA DE SERVIÇO + COZINHA + CIRCULAÇÃO + AREA = 37,90 M2
= DESPENSA = 6,50 M2
= REFEITÓRIO = 133,57 M2
= HALL DOS SANITÁRIOS = 4,93 M2
TOAL = 21,29 + 3,79 + 21,29 + 37,90 + 6,50 + 133,57 + 4,93 = 229,27 M2 x 02 DEMÃOS = 458,54 M²
.</t>
  </si>
  <si>
    <t xml:space="preserve"> = CONFORME PROJETO ARQUITETÔNICO - FOLHAS 18/27, 19/27, 20/27 E 21/27
= área tirado do cad via poliline
= SOMA DAS ÁREA DOS AMBIENTES INTERNOS
= SANIT. MASC. = 21,29 M2
= SANIT. ACESSÍVEL = 3,79 M2
= SANIT. FEM. = 21,29 M2
= ÁREA DE SERVIÇO + COZINHA + CIRCULAÇÃO + AREA = 37,90 M2
= DESPENSA = 6,50 M2
= REFEITÓRIO = 133,57 M2
= HALL DOS SANITÁRIOS = 4,93 M2
TOTAL = 21,29 + 3,79 + 21,29 + 37,90 + 6,50 + 133,57 + 4,93 = 229,27 M2
.</t>
  </si>
  <si>
    <t xml:space="preserve"> =  EXTERNO
(31,11+7,95)*2*3,30+(7,95*0,90/2)*2+1,25*2,85*2 = 272,07 M2
VÃOS = 2J1+2J2+10J3+1J4+3P1+1P2+1P4 = 2*2,20*0,60+2*1,25*0,72+10*2,15*1,40+1,90*0,45+3*0,80*2,10+0,90*2,10+2,20*2,10 = 46,94 M2
TOTAL EXTERNO = 272,07-46,94  = 225,13 M2
INTERNO
refeitorio = (17,46+7,65)*2*2,80-(9*2,15*1,40)-2,20*2,10-0,80*2,10 = 107,22 m2
banheiros = (((3,43+7,65)*2+1,02*2)*1,00-2,20*0,60-0,30*0,80)*2+((2,00+2,00+1,90+1,90)*1-1,90*0,45-0,30*0,80) = 51,98 m2
TOTAL INTERNO = 107,22+51,98 = 159,20 M2
TOTAL PINTURA PAREDE = 225,13+159,20 = 384,33 M2
.</t>
  </si>
  <si>
    <t xml:space="preserve"> = 22 ESTACAS DE 4 METROS</t>
  </si>
  <si>
    <t xml:space="preserve"> =  CONFORME QUADRO RESUMO DE MATERIAIS DOS PROJETOS</t>
  </si>
  <si>
    <t xml:space="preserve"> = CONFORME PROJETO ARQUITETÔNICO - FOLHAS 18/27, 19/27, 20/27 E 21/27
= (3,50 X 10)  + (24,52 X 3,50) = 120,82</t>
  </si>
  <si>
    <t xml:space="preserve"> = CONFORME PROJETO ARQUITETÔNICO - FOLHAS 18/27, 19/27, 20/27 E 21/27
= 23,20 X 5,00 </t>
  </si>
  <si>
    <t xml:space="preserve"> = CONFORME PROJETO ARQUITETÔNICO - FOLHAS 18/27, 19/27, 20/27 E 21/27
={ 0,6465 X [ ( 0,075 + 0,23 ) X 2 ] } + { 2,7273 X [ ( 0,06 + 0,16 ) X 2 ] }
+ { 0,6926 X [ ( 0,15 + 0,15 ) X 2 ] } X 116</t>
  </si>
  <si>
    <t xml:space="preserve"> = CONFORME PROJETO ARQUITETÔNICO - FOLHAS 18/27, 19/27, 20/27 E 21/27
( 10,00 + 24,52 ) X 1,60</t>
  </si>
  <si>
    <t xml:space="preserve"> = CONFORME PROJETO HIDROSSANITÁRIO FLS. 01/04;</t>
  </si>
  <si>
    <t xml:space="preserve"> =  CONFORME PROJETO ELÉTRICO PRANCHA ÚNICA;</t>
  </si>
  <si>
    <t xml:space="preserve"> =  CONFORME PROJETO ARQUITETÔNICO - FOLHA 07/27 - ANEXO 05</t>
  </si>
  <si>
    <t xml:space="preserve"> =  CONFORME PROJETO ARQUITETÔNICO - FOLHA 08/27 - ANEXO 05</t>
  </si>
  <si>
    <t xml:space="preserve"> =  CONFORME PROJETO ARQUITETÔNICO - FOLHA 07/27 - ANEXO 05
MEDIDADS TIRADAS DO AUTOCAD
</t>
  </si>
  <si>
    <t xml:space="preserve"> = CONFORME PROJETO HIDROSSANITÁRIO FLS. 02/03</t>
  </si>
  <si>
    <t xml:space="preserve"> = CONFORME PROJETO HIDROSSANITÁRIO FLS. 03/03
 BRITA N°4 -πr² = 3,14 X 1,25² X 0,5 = 2,45 m³x 3 und=7,35 m³
FILTRO( 2,0)- 4 x 0,5 x 3,14 x 1,25²=9,81 m³
FILTRO(2,5)- 3 x 0,5 x 3,14 x1,25² =7,36 m³
TOTAL= 24,52 m³ x 1,25 EMPOLAMENTO =30,65 M³</t>
  </si>
  <si>
    <t xml:space="preserve"> =  CONFORME PROJETO HIDROSSANITÁRIO FLS. 03/03
 = VOLUME DO ATERRO COM EMPOLAMENTO = 30,65 X 11 KM = 337,15 M3XKM
</t>
  </si>
  <si>
    <t xml:space="preserve"> = CONFORME PROJETO ELÉTRICO DE ALIMENTAÇÃO DOS QUADROS DE CARGAS
LISTA DE MATERIAIS</t>
  </si>
  <si>
    <t xml:space="preserve"> =  CONFORME PROJETO SPDA FLS. 01/03 E 02/03;</t>
  </si>
  <si>
    <t xml:space="preserve"> =  CONFORME PROJETO PSCIP - FOLHA 06/07 - QUADRO DE RESUMO EXTINTORES</t>
  </si>
  <si>
    <t xml:space="preserve"> = CONFORME PROJETO PSCIP - FOLHA 07/07</t>
  </si>
  <si>
    <t xml:space="preserve"> = PRANCHA PARQUE CÉUZINHO - COBERTURAS METÁLICAS 01/01</t>
  </si>
  <si>
    <t xml:space="preserve"> =  CONFORME PROJETO ARQUITETÔNICO - FOLHA 27/27</t>
  </si>
  <si>
    <t xml:space="preserve"> =  CONFORME PROJETO ARQUITETÔNICO - FOLHA 27/27 
 = 7,45 X 30 = 223,50</t>
  </si>
  <si>
    <t xml:space="preserve"> =  CONFORME PROJETO ARQUITETÔNICO - FOLHA 27/27
 = 5,61  X 30 = 168,30</t>
  </si>
  <si>
    <t xml:space="preserve"> = CONFORME PROJETO ARQUITETÔNICO - FOLHAS DE 01/27 A 27/27
ÁREA TOTAL TERRENO:	117.116,00	M²
ÁREAS POR EDIFICAÇÃO:		
GUARITA =	11,03	M²
RECEPTIVO =	36,30	M²
BLOCO 01 =	401,57	M²
BLOCO 02 = 	247,32	M²
GALPÃO =	267,72	M²
LOJA 01 =	57,33	M²
LOJA 02 =	57,33	M²
CASA CASEIRO =	94,52	M²
TOTAL ÁREA CONSTRUÍDA =	1.173,12	M²
</t>
  </si>
  <si>
    <t xml:space="preserve"> = 5,5 HORAS X 5 DIAS POR SEMANA X 4,33 SEMANAS POR MÊS X 18 MESES
</t>
  </si>
  <si>
    <t xml:space="preserve"> =  8 HORAS X 5 DIAS POR SEMANA X 4,33 SEMANAS POR MÊS X 18 MESES</t>
  </si>
  <si>
    <t xml:space="preserve"> = 12 HORAS X 7 DIAS POR SEMANA X 4,33 SEMANAS POR MÊS X 18 MESES</t>
  </si>
  <si>
    <t xml:space="preserve">11.003.0061 -CEF </t>
  </si>
  <si>
    <t xml:space="preserve">12.002.0158 - CEF </t>
  </si>
  <si>
    <t>TORNEIRA PARA LAVATORIO DE MESA PRESSMATIC COMPACT REF. 17160606 - 1/2" DOCOL OU SIMILAR</t>
  </si>
  <si>
    <t>VALVULA P/ MICTORIO ANTIVANDALISMO FECHAMENTO AUTOMATICO, ACAB. LC, PRESSMATIC MICTORIO REF.17015006 DA DOCOL OU SIMILAR</t>
  </si>
  <si>
    <t>ACABAMENTO PARA VALVULA DE DESCARGA HYDRA ECO CONFORTO CROMADO REF. 4900.C.CONF DA DECA OU SIMILAR</t>
  </si>
  <si>
    <t>LAVATORIO DE LOUCA BRANCA PARA P.N.E., REF. L.51.17 DECA VOGUE PLUS DA DECA OU SIMILAR</t>
  </si>
  <si>
    <t>CONTORNO LISO CHAPA 18 140MM PAULI (COD.3895) OU SIMILAR</t>
  </si>
  <si>
    <t>CADEIRINHA CHAPA 18 15 X 25MM PAULI (COD.2157) OU SIMILAR</t>
  </si>
  <si>
    <t>CADEIRINHA CHAPA 18 80 X 25MM PAULI (COD.2269) OU SIMILAR</t>
  </si>
  <si>
    <t>MATA JUNTA CHAPA 18 "T" 50 X 25MM, PAULI (COD.6824) OU SIMILAR</t>
  </si>
  <si>
    <t>MATA JUNTA CHAPA 18 "Z" 50 X 25MM, PAULI (COD.8711) OU SIMILAR</t>
  </si>
  <si>
    <t>PERFIL "T" CHAPA 18 50X25MM PAULI (COD.6824) OU SIMILAR</t>
  </si>
  <si>
    <t>PERFIL "T" CHAPA 18 15X25MM PAULI (COD.6847)OU SIMILAR</t>
  </si>
  <si>
    <t>BAGUETE CHAPA 18 3/8 X 3/8" PAULI (COD.1271) OU SIMILAR</t>
  </si>
  <si>
    <t>CAIXA P/ PORTA DE CORRER CHAPA 14 30 X 50MM PAULI (COD.4044)OU SIMILAR</t>
  </si>
  <si>
    <t>TAMPA PARA CAIXA CHAPA 18 50MM PAULI (COD.6971) OU SIMILAR</t>
  </si>
  <si>
    <t>ENGATE MACHO CHAPA 18 25X25MM PAULI (COD.4297)OU SIMILAR</t>
  </si>
  <si>
    <t>ENGATE FEMEA CHAPA 18 25X25MM PAULI (COD.4281) OU SIMILAR</t>
  </si>
  <si>
    <t>CANTONEIRA DE ABAS IGUAIS LAMINADAS 7/8"X1/8" PAULI 6,24KG-6M (COD.2460) OU SIMILAR</t>
  </si>
  <si>
    <t>FERRO CHATO LAMINADO 1/8"X5/8" PAULI 2,40KG-6M (COD.3263) OU SIMILAR</t>
  </si>
  <si>
    <t>DOBRADICA TIPO GONZO 7/8" PAULI (COD.4771) OU SIMILAR</t>
  </si>
  <si>
    <t>FECHO TRAMELA NR. 02 - 100MM PAULI (COD.4541) OU SIMILAR</t>
  </si>
  <si>
    <t>FECHO TRAMELA NR. 04 - 150MM PAULI (COD.4564)OU SIMILAR</t>
  </si>
  <si>
    <t>TUBO DE LIGACAO CROMADO, 25 CM PARA BACIA SANITARIA (ESTEVES) OU SIMILAR</t>
  </si>
  <si>
    <t>COLUNA SUSPENSA DE LOUCA BRANCA PARA P.N.E., DECA VOGUE PLUS REF. C.510.17 OU SIMILAR</t>
  </si>
  <si>
    <t>TUBO RETANGULAR 30X50X1,20MM PAULI 9,10KG (COD.7812)OU SIMILAR</t>
  </si>
  <si>
    <t>LAMPADA LED BULBO 12W BRANCA BIVOLT LUZ SOLLAR OU SIMILAR</t>
  </si>
  <si>
    <t>COLA ADESIVA FIXA ESPELHO BISNAGA 360G CEBRACE OU SIMILAR</t>
  </si>
  <si>
    <t>PORTA PAPEL HIGIENICO ROLAO NOBLE EM INOX BIOVIS OU SIMILAR</t>
  </si>
  <si>
    <t>ADAPTADOR DE SAIDA PARA VASO SANITARIO 100mm TIGRE OU SIMILAR</t>
  </si>
  <si>
    <t>QUADRO DE DISTRIBUICAO METALICO DE EMBUTIR COM BARRAMENTO TRIFASICO+GERAL 16 DISJUNTORES DIN 904311N CEMAR OU SIMILAR</t>
  </si>
  <si>
    <t>ANEL DE BORRACHA PARA PVC ESGOTO 75mm TIGRE OU SIMILAR</t>
  </si>
  <si>
    <t>ANEL DE BORRACHA PARA PVC SERIE R 40mm TIGRE OU SIMILAR</t>
  </si>
  <si>
    <t>ANEL DE BORRACHA PARA PVC ESGOTO 50mm TIGRE OU SIMILAR</t>
  </si>
  <si>
    <t>ABRACADEIRA PVC 3/4" CINZA ESCURO CEMAR OU SIMILAR</t>
  </si>
  <si>
    <t>MOLDE CADINHO GRAFITE Mss1 CABO/CABO RETO 50-50mm2 Cch 50-2 MAXXWELD OU SIMILAR</t>
  </si>
  <si>
    <t>TAMPAO FERRO DUCTIL B125 AKSESS 400 300x300mm 12,8kg OU SIMILAR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</si>
</sst>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164" formatCode="#,##0.00%"/>
    <numFmt numFmtId="165" formatCode="#,##0.0000000"/>
    <numFmt numFmtId="166" formatCode="_-&quot;R$&quot;* #,##0.00_-;\-&quot;R$&quot;* #,##0.00_-;_-&quot;R$&quot;* &quot;-&quot;??_-;_-@_-"/>
    <numFmt numFmtId="167" formatCode="mm/yyyy"/>
    <numFmt numFmtId="168" formatCode="#,##0.00;[Red]#,##0.00"/>
    <numFmt numFmtId="169" formatCode="0.000%"/>
  </numFmts>
  <fonts count="58" x14ac:knownFonts="1">
    <font>
      <sz val="11"/>
      <color theme="1"/>
      <name val="Calibri"/>
      <family val="2"/>
      <scheme val="minor"/>
    </font>
    <font>
      <sz val="11"/>
      <color theme="1"/>
      <name val="Calibri"/>
      <family val="2"/>
      <scheme val="minor"/>
    </font>
    <font>
      <sz val="10"/>
      <color theme="1"/>
      <name val="Calibri"/>
      <family val="2"/>
      <scheme val="minor"/>
    </font>
    <font>
      <sz val="7.5"/>
      <color theme="1"/>
      <name val="Arial"/>
      <family val="2"/>
    </font>
    <font>
      <sz val="8"/>
      <color theme="1"/>
      <name val="Arial"/>
      <family val="2"/>
    </font>
    <font>
      <b/>
      <u/>
      <sz val="9"/>
      <color theme="0"/>
      <name val="Arial"/>
      <family val="2"/>
    </font>
    <font>
      <b/>
      <u/>
      <sz val="9"/>
      <color theme="1"/>
      <name val="Arial"/>
      <family val="2"/>
    </font>
    <font>
      <b/>
      <sz val="9"/>
      <color theme="1"/>
      <name val="Arial"/>
      <family val="2"/>
    </font>
    <font>
      <i/>
      <sz val="8"/>
      <color theme="1"/>
      <name val="Arial"/>
      <family val="2"/>
    </font>
    <font>
      <b/>
      <sz val="8"/>
      <color theme="1"/>
      <name val="Arial"/>
      <family val="2"/>
    </font>
    <font>
      <sz val="10"/>
      <color theme="1"/>
      <name val="Arial"/>
      <family val="2"/>
    </font>
    <font>
      <sz val="11"/>
      <name val="Arial"/>
      <family val="1"/>
    </font>
    <font>
      <sz val="7.5"/>
      <color theme="1"/>
      <name val="Calibri"/>
      <family val="2"/>
      <scheme val="minor"/>
    </font>
    <font>
      <b/>
      <sz val="7.5"/>
      <color theme="1"/>
      <name val="Arial"/>
      <family val="2"/>
    </font>
    <font>
      <b/>
      <sz val="7.5"/>
      <color theme="1"/>
      <name val="Arial Narrow"/>
      <family val="2"/>
    </font>
    <font>
      <b/>
      <sz val="7.5"/>
      <color theme="1"/>
      <name val="Calibri Light"/>
      <family val="2"/>
      <scheme val="major"/>
    </font>
    <font>
      <b/>
      <sz val="10"/>
      <color theme="1"/>
      <name val="Calibri"/>
      <family val="2"/>
      <scheme val="minor"/>
    </font>
    <font>
      <sz val="9"/>
      <color theme="1"/>
      <name val="Calibri Light"/>
      <family val="2"/>
      <scheme val="major"/>
    </font>
    <font>
      <sz val="10"/>
      <color theme="0"/>
      <name val="Calibri"/>
      <family val="2"/>
      <scheme val="minor"/>
    </font>
    <font>
      <sz val="7.5"/>
      <color rgb="FF000000"/>
      <name val="Arial"/>
      <family val="2"/>
    </font>
    <font>
      <b/>
      <sz val="9"/>
      <color theme="0"/>
      <name val="Arial"/>
      <family val="2"/>
    </font>
    <font>
      <sz val="9"/>
      <color theme="1"/>
      <name val="Calibri"/>
      <family val="2"/>
      <scheme val="minor"/>
    </font>
    <font>
      <sz val="7.5"/>
      <color theme="1"/>
      <name val="Arial Narrow"/>
      <family val="2"/>
    </font>
    <font>
      <sz val="11"/>
      <color theme="0"/>
      <name val="Arial"/>
      <family val="1"/>
    </font>
    <font>
      <sz val="7"/>
      <color theme="1"/>
      <name val="Arial"/>
      <family val="2"/>
    </font>
    <font>
      <b/>
      <sz val="8"/>
      <name val="Arial"/>
      <family val="1"/>
    </font>
    <font>
      <b/>
      <sz val="8"/>
      <name val="Arial"/>
      <family val="2"/>
    </font>
    <font>
      <b/>
      <sz val="9"/>
      <color theme="1"/>
      <name val="Calibri"/>
      <family val="2"/>
      <scheme val="minor"/>
    </font>
    <font>
      <sz val="10"/>
      <color rgb="FF000000"/>
      <name val="Arial"/>
      <family val="2"/>
    </font>
    <font>
      <sz val="8"/>
      <color rgb="FF000000"/>
      <name val="Arial"/>
      <family val="1"/>
    </font>
    <font>
      <sz val="8"/>
      <color theme="1"/>
      <name val="Calibri"/>
      <family val="2"/>
      <scheme val="minor"/>
    </font>
    <font>
      <b/>
      <sz val="8"/>
      <name val="Arial Narrow"/>
      <family val="2"/>
    </font>
    <font>
      <b/>
      <sz val="7.5"/>
      <name val="Arial Narrow"/>
      <family val="2"/>
    </font>
    <font>
      <b/>
      <sz val="7.5"/>
      <name val="Arial"/>
      <family val="1"/>
    </font>
    <font>
      <sz val="8"/>
      <name val="Arial"/>
      <family val="1"/>
    </font>
    <font>
      <sz val="8"/>
      <name val="Arial"/>
      <family val="2"/>
    </font>
    <font>
      <sz val="10"/>
      <name val="Calibri"/>
      <family val="2"/>
      <scheme val="minor"/>
    </font>
    <font>
      <b/>
      <u/>
      <sz val="8"/>
      <color theme="1"/>
      <name val="Arial"/>
      <family val="2"/>
    </font>
    <font>
      <b/>
      <i/>
      <u/>
      <sz val="9"/>
      <color theme="1"/>
      <name val="Arial"/>
      <family val="2"/>
    </font>
    <font>
      <sz val="9"/>
      <color theme="1"/>
      <name val="Arial"/>
      <family val="2"/>
    </font>
    <font>
      <b/>
      <i/>
      <sz val="8"/>
      <color theme="1"/>
      <name val="Arial"/>
      <family val="2"/>
    </font>
    <font>
      <b/>
      <sz val="10"/>
      <name val="Calibri"/>
      <family val="2"/>
      <scheme val="minor"/>
    </font>
    <font>
      <b/>
      <sz val="10"/>
      <color rgb="FFFF0000"/>
      <name val="Calibri"/>
      <family val="2"/>
      <scheme val="minor"/>
    </font>
    <font>
      <b/>
      <sz val="9"/>
      <color indexed="8"/>
      <name val="Arial"/>
      <family val="1"/>
      <charset val="204"/>
    </font>
    <font>
      <b/>
      <sz val="10"/>
      <color indexed="8"/>
      <name val="Arial"/>
      <family val="1"/>
      <charset val="204"/>
    </font>
    <font>
      <b/>
      <sz val="9"/>
      <color indexed="8"/>
      <name val="Arial"/>
      <family val="2"/>
    </font>
    <font>
      <sz val="10"/>
      <color indexed="8"/>
      <name val="Arial"/>
      <family val="1"/>
      <charset val="204"/>
    </font>
    <font>
      <sz val="10"/>
      <name val="Courier"/>
      <family val="3"/>
    </font>
    <font>
      <sz val="9"/>
      <color indexed="8"/>
      <name val="Arial"/>
      <family val="2"/>
    </font>
    <font>
      <b/>
      <u/>
      <sz val="8"/>
      <name val="Arial"/>
      <family val="2"/>
    </font>
    <font>
      <i/>
      <sz val="10"/>
      <color theme="1"/>
      <name val="Calibri"/>
      <family val="2"/>
      <scheme val="minor"/>
    </font>
    <font>
      <b/>
      <sz val="8"/>
      <color indexed="8"/>
      <name val="Arial"/>
      <family val="2"/>
    </font>
    <font>
      <sz val="8"/>
      <color indexed="8"/>
      <name val="Arial"/>
      <family val="2"/>
    </font>
    <font>
      <b/>
      <i/>
      <sz val="8"/>
      <color indexed="8"/>
      <name val="Arial Narrow"/>
      <family val="2"/>
    </font>
    <font>
      <b/>
      <u/>
      <sz val="8"/>
      <color indexed="8"/>
      <name val="Arial"/>
      <family val="2"/>
    </font>
    <font>
      <b/>
      <sz val="10"/>
      <color theme="1"/>
      <name val="Cambria"/>
      <family val="1"/>
    </font>
    <font>
      <sz val="8"/>
      <color indexed="8"/>
      <name val="Arial"/>
      <family val="1"/>
      <charset val="204"/>
    </font>
    <font>
      <b/>
      <sz val="8"/>
      <color theme="0"/>
      <name val="Arial"/>
      <family val="2"/>
    </font>
  </fonts>
  <fills count="15">
    <fill>
      <patternFill patternType="none"/>
    </fill>
    <fill>
      <patternFill patternType="gray125"/>
    </fill>
    <fill>
      <patternFill patternType="solid">
        <fgColor theme="0" tint="-0.14999847407452621"/>
        <bgColor indexed="64"/>
      </patternFill>
    </fill>
    <fill>
      <patternFill patternType="solid">
        <fgColor rgb="FFFFFFFF"/>
      </patternFill>
    </fill>
    <fill>
      <patternFill patternType="solid">
        <fgColor rgb="FFD8ECF6"/>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BEBEBE"/>
        <bgColor indexed="64"/>
      </patternFill>
    </fill>
    <fill>
      <patternFill patternType="solid">
        <fgColor rgb="FFFFFFFF"/>
        <bgColor indexed="64"/>
      </patternFill>
    </fill>
    <fill>
      <patternFill patternType="solid">
        <fgColor theme="0" tint="-0.249977111117893"/>
        <bgColor indexed="64"/>
      </patternFill>
    </fill>
    <fill>
      <patternFill patternType="solid">
        <fgColor rgb="FFD8ECF6"/>
        <bgColor indexed="64"/>
      </patternFill>
    </fill>
    <fill>
      <patternFill patternType="solid">
        <fgColor theme="8"/>
        <bgColor theme="8"/>
      </patternFill>
    </fill>
    <fill>
      <patternFill patternType="solid">
        <fgColor theme="8" tint="0.79998168889431442"/>
        <bgColor theme="8" tint="0.79998168889431442"/>
      </patternFill>
    </fill>
  </fills>
  <borders count="60">
    <border>
      <left/>
      <right/>
      <top/>
      <bottom/>
      <diagonal/>
    </border>
    <border>
      <left/>
      <right/>
      <top style="medium">
        <color theme="4" tint="-0.249977111117893"/>
      </top>
      <bottom/>
      <diagonal/>
    </border>
    <border>
      <left/>
      <right/>
      <top/>
      <bottom style="medium">
        <color theme="4" tint="-0.24997711111789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9847407452621"/>
      </left>
      <right/>
      <top style="thin">
        <color theme="0" tint="-0.14996795556505021"/>
      </top>
      <bottom style="thin">
        <color theme="0" tint="-0.14996795556505021"/>
      </bottom>
      <diagonal/>
    </border>
    <border>
      <left/>
      <right style="thin">
        <color rgb="FFD6D6D6"/>
      </right>
      <top/>
      <bottom style="thin">
        <color rgb="FFD6D6D6"/>
      </bottom>
      <diagonal/>
    </border>
    <border>
      <left style="thin">
        <color rgb="FFD6D6D6"/>
      </left>
      <right style="thin">
        <color rgb="FFD6D6D6"/>
      </right>
      <top style="thin">
        <color rgb="FFD6D6D6"/>
      </top>
      <bottom style="thin">
        <color rgb="FFD6D6D6"/>
      </bottom>
      <diagonal/>
    </border>
    <border>
      <left style="thin">
        <color rgb="FFD6D6D6"/>
      </left>
      <right style="thin">
        <color rgb="FFD6D6D6"/>
      </right>
      <top/>
      <bottom style="thin">
        <color rgb="FFD6D6D6"/>
      </bottom>
      <diagonal/>
    </border>
    <border>
      <left/>
      <right style="thin">
        <color rgb="FFCCCCCC"/>
      </right>
      <top/>
      <bottom style="thin">
        <color rgb="FFCCCCCC"/>
      </bottom>
      <diagonal/>
    </border>
    <border>
      <left/>
      <right/>
      <top/>
      <bottom style="thin">
        <color rgb="FFCCCCCC"/>
      </bottom>
      <diagonal/>
    </border>
    <border>
      <left/>
      <right/>
      <top/>
      <bottom style="thin">
        <color theme="2" tint="-0.249977111117893"/>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style="thick">
        <color theme="5" tint="-0.24994659260841701"/>
      </bottom>
      <diagonal/>
    </border>
    <border>
      <left style="thin">
        <color theme="2" tint="-0.249977111117893"/>
      </left>
      <right style="thin">
        <color theme="2" tint="-0.249977111117893"/>
      </right>
      <top style="thin">
        <color theme="2" tint="-0.249977111117893"/>
      </top>
      <bottom/>
      <diagonal/>
    </border>
    <border>
      <left style="thin">
        <color theme="2" tint="-0.249977111117893"/>
      </left>
      <right/>
      <top style="thin">
        <color theme="2" tint="-0.249977111117893"/>
      </top>
      <bottom/>
      <diagonal/>
    </border>
    <border>
      <left/>
      <right/>
      <top style="thin">
        <color theme="2" tint="-0.249977111117893"/>
      </top>
      <bottom/>
      <diagonal/>
    </border>
    <border>
      <left style="thin">
        <color theme="2" tint="-0.249977111117893"/>
      </left>
      <right style="thin">
        <color theme="2" tint="-0.249977111117893"/>
      </right>
      <top/>
      <bottom style="thin">
        <color theme="2" tint="-0.249977111117893"/>
      </bottom>
      <diagonal/>
    </border>
    <border>
      <left style="thin">
        <color theme="2" tint="-0.249977111117893"/>
      </left>
      <right/>
      <top/>
      <bottom style="thin">
        <color theme="2" tint="-0.249977111117893"/>
      </bottom>
      <diagonal/>
    </border>
    <border>
      <left/>
      <right/>
      <top/>
      <bottom style="double">
        <color theme="2" tint="-0.24997711111789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thin">
        <color rgb="FF000000"/>
      </top>
      <bottom style="hair">
        <color rgb="FF000000"/>
      </bottom>
      <diagonal/>
    </border>
    <border>
      <left/>
      <right/>
      <top style="thin">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top style="hair">
        <color rgb="FF000000"/>
      </top>
      <bottom style="thin">
        <color rgb="FF000000"/>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6795556505021"/>
      </top>
      <bottom/>
      <diagonal/>
    </border>
    <border>
      <left style="thin">
        <color theme="0" tint="-0.14993743705557422"/>
      </left>
      <right style="thin">
        <color theme="0" tint="-0.14996795556505021"/>
      </right>
      <top style="thin">
        <color theme="0" tint="-0.14996795556505021"/>
      </top>
      <bottom/>
      <diagonal/>
    </border>
    <border>
      <left style="thin">
        <color theme="0" tint="-0.14999847407452621"/>
      </left>
      <right/>
      <top style="thin">
        <color theme="0" tint="-0.14996795556505021"/>
      </top>
      <bottom/>
      <diagonal/>
    </border>
    <border>
      <left style="thin">
        <color theme="0" tint="-0.14993743705557422"/>
      </left>
      <right style="thin">
        <color theme="0" tint="-0.14999847407452621"/>
      </right>
      <top style="thin">
        <color theme="0" tint="-0.14996795556505021"/>
      </top>
      <bottom/>
      <diagonal/>
    </border>
    <border>
      <left style="thin">
        <color theme="0" tint="-0.14993743705557422"/>
      </left>
      <right/>
      <top style="thin">
        <color theme="0" tint="-0.14996795556505021"/>
      </top>
      <bottom style="thin">
        <color theme="0" tint="-0.14996795556505021"/>
      </bottom>
      <diagonal/>
    </border>
    <border>
      <left style="thin">
        <color theme="0" tint="-0.14993743705557422"/>
      </left>
      <right style="thin">
        <color theme="0" tint="-0.14999847407452621"/>
      </right>
      <top style="thin">
        <color theme="0" tint="-0.14996795556505021"/>
      </top>
      <bottom style="thin">
        <color theme="0" tint="-0.14996795556505021"/>
      </bottom>
      <diagonal/>
    </border>
    <border>
      <left style="thin">
        <color rgb="FFD6D6D6"/>
      </left>
      <right/>
      <top style="thin">
        <color rgb="FFD6D6D6"/>
      </top>
      <bottom/>
      <diagonal/>
    </border>
    <border>
      <left style="thin">
        <color rgb="FFD6D6D6"/>
      </left>
      <right style="thin">
        <color rgb="FFD6D6D6"/>
      </right>
      <top style="thin">
        <color theme="0" tint="-0.14993743705557422"/>
      </top>
      <bottom/>
      <diagonal/>
    </border>
    <border>
      <left style="thin">
        <color rgb="FFD6D6D6"/>
      </left>
      <right style="thin">
        <color rgb="FFD6D6D6"/>
      </right>
      <top style="thin">
        <color rgb="FFD6D6D6"/>
      </top>
      <bottom/>
      <diagonal/>
    </border>
    <border>
      <left style="thin">
        <color rgb="FFD6D6D6"/>
      </left>
      <right/>
      <top style="thin">
        <color rgb="FFD6D6D6"/>
      </top>
      <bottom style="thin">
        <color rgb="FFD6D6D6"/>
      </bottom>
      <diagonal/>
    </border>
    <border>
      <left/>
      <right style="thin">
        <color rgb="FFCCCCCC"/>
      </right>
      <top/>
      <bottom/>
      <diagonal/>
    </border>
    <border>
      <left/>
      <right style="thin">
        <color rgb="FFCCCCCC"/>
      </right>
      <top style="thin">
        <color theme="0" tint="-0.249977111117893"/>
      </top>
      <bottom style="thin">
        <color rgb="FFCCCCCC"/>
      </bottom>
      <diagonal/>
    </border>
    <border>
      <left/>
      <right/>
      <top style="thin">
        <color theme="0" tint="-0.249977111117893"/>
      </top>
      <bottom style="thin">
        <color rgb="FFCCCCCC"/>
      </bottom>
      <diagonal/>
    </border>
    <border>
      <left/>
      <right style="thin">
        <color rgb="FFCCCCCC"/>
      </right>
      <top style="thin">
        <color theme="0" tint="-0.249977111117893"/>
      </top>
      <bottom/>
      <diagonal/>
    </border>
    <border>
      <left style="thin">
        <color theme="8" tint="0.39997558519241921"/>
      </left>
      <right/>
      <top style="thin">
        <color theme="8" tint="0.39997558519241921"/>
      </top>
      <bottom/>
      <diagonal/>
    </border>
    <border>
      <left/>
      <right/>
      <top style="thin">
        <color theme="8" tint="0.39997558519241921"/>
      </top>
      <bottom/>
      <diagonal/>
    </border>
    <border>
      <left/>
      <right style="thin">
        <color theme="8" tint="0.39997558519241921"/>
      </right>
      <top style="thin">
        <color theme="8" tint="0.39997558519241921"/>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s>
  <cellStyleXfs count="7">
    <xf numFmtId="0" fontId="0" fillId="0" borderId="0"/>
    <xf numFmtId="0" fontId="2" fillId="0" borderId="0"/>
    <xf numFmtId="9" fontId="2" fillId="0" borderId="0" applyFont="0" applyFill="0" applyBorder="0" applyAlignment="0" applyProtection="0"/>
    <xf numFmtId="0" fontId="11" fillId="0" borderId="0"/>
    <xf numFmtId="10" fontId="28" fillId="6" borderId="12">
      <alignment horizontal="center" vertical="center" wrapText="1"/>
    </xf>
    <xf numFmtId="0" fontId="1" fillId="0" borderId="0"/>
    <xf numFmtId="9" fontId="47" fillId="0" borderId="0" applyFont="0" applyFill="0" applyBorder="0" applyAlignment="0" applyProtection="0"/>
  </cellStyleXfs>
  <cellXfs count="281">
    <xf numFmtId="0" fontId="0" fillId="0" borderId="0" xfId="0"/>
    <xf numFmtId="0" fontId="2" fillId="0" borderId="0" xfId="1" applyAlignment="1">
      <alignment vertical="top" wrapText="1"/>
    </xf>
    <xf numFmtId="0" fontId="4" fillId="0" borderId="0" xfId="1" applyFont="1" applyFill="1" applyAlignment="1">
      <alignment vertical="top" wrapText="1"/>
    </xf>
    <xf numFmtId="0" fontId="5" fillId="0" borderId="0" xfId="1" applyFont="1" applyFill="1" applyAlignment="1">
      <alignment vertical="top" wrapText="1"/>
    </xf>
    <xf numFmtId="0" fontId="6" fillId="0" borderId="0" xfId="1" applyFont="1" applyFill="1" applyAlignment="1">
      <alignment vertical="top" wrapText="1"/>
    </xf>
    <xf numFmtId="0" fontId="2" fillId="0" borderId="0" xfId="1"/>
    <xf numFmtId="0" fontId="4" fillId="0" borderId="0" xfId="1" applyFont="1" applyFill="1" applyAlignment="1">
      <alignment horizontal="left" vertical="top" wrapText="1"/>
    </xf>
    <xf numFmtId="0" fontId="2" fillId="0" borderId="0" xfId="1" applyFill="1"/>
    <xf numFmtId="0" fontId="8" fillId="0" borderId="0" xfId="1" applyFont="1" applyAlignment="1"/>
    <xf numFmtId="10" fontId="8" fillId="0" borderId="0" xfId="2" applyNumberFormat="1" applyFont="1" applyAlignment="1"/>
    <xf numFmtId="0" fontId="2" fillId="0" borderId="0" xfId="1" applyNumberFormat="1" applyFill="1"/>
    <xf numFmtId="0" fontId="2" fillId="0" borderId="0" xfId="1" applyNumberFormat="1"/>
    <xf numFmtId="0" fontId="4" fillId="0" borderId="0" xfId="1" applyNumberFormat="1" applyFont="1"/>
    <xf numFmtId="0" fontId="9" fillId="0" borderId="0" xfId="1" applyNumberFormat="1" applyFont="1" applyAlignment="1">
      <alignment wrapText="1"/>
    </xf>
    <xf numFmtId="164" fontId="9" fillId="0" borderId="0" xfId="1" applyNumberFormat="1" applyFont="1" applyAlignment="1">
      <alignment wrapText="1"/>
    </xf>
    <xf numFmtId="0" fontId="3" fillId="0" borderId="0" xfId="1" applyFont="1" applyAlignment="1">
      <alignment vertical="top" wrapText="1"/>
    </xf>
    <xf numFmtId="0" fontId="9" fillId="0" borderId="0" xfId="1" applyFont="1" applyAlignment="1">
      <alignment wrapText="1"/>
    </xf>
    <xf numFmtId="4" fontId="9" fillId="0" borderId="0" xfId="1" applyNumberFormat="1" applyFont="1" applyAlignment="1">
      <alignment horizontal="center"/>
    </xf>
    <xf numFmtId="0" fontId="10" fillId="0" borderId="0" xfId="1" applyFont="1"/>
    <xf numFmtId="0" fontId="4" fillId="0" borderId="0" xfId="1" applyFont="1"/>
    <xf numFmtId="0" fontId="9" fillId="0" borderId="0" xfId="1" applyFont="1" applyAlignment="1">
      <alignment horizontal="right"/>
    </xf>
    <xf numFmtId="4" fontId="9" fillId="0" borderId="0" xfId="1" applyNumberFormat="1" applyFont="1" applyAlignment="1">
      <alignment horizontal="right"/>
    </xf>
    <xf numFmtId="0" fontId="12" fillId="0" borderId="0" xfId="1" applyFont="1"/>
    <xf numFmtId="0" fontId="3" fillId="0" borderId="3" xfId="1" applyNumberFormat="1" applyFont="1" applyFill="1" applyBorder="1" applyAlignment="1">
      <alignment vertical="top" wrapText="1"/>
    </xf>
    <xf numFmtId="0" fontId="15" fillId="0" borderId="0" xfId="1" applyNumberFormat="1" applyFont="1" applyFill="1" applyAlignment="1">
      <alignment vertical="top"/>
    </xf>
    <xf numFmtId="0" fontId="16" fillId="0" borderId="0" xfId="1" applyFont="1"/>
    <xf numFmtId="0" fontId="3" fillId="0" borderId="4" xfId="1" applyNumberFormat="1" applyFont="1" applyFill="1" applyBorder="1" applyAlignment="1">
      <alignment vertical="top" wrapText="1"/>
    </xf>
    <xf numFmtId="0" fontId="3" fillId="0" borderId="5" xfId="1" applyNumberFormat="1" applyFont="1" applyFill="1" applyBorder="1" applyAlignment="1">
      <alignment vertical="top" wrapText="1"/>
    </xf>
    <xf numFmtId="0" fontId="3" fillId="0" borderId="0" xfId="1" applyFont="1" applyFill="1" applyAlignment="1">
      <alignment vertical="top" wrapText="1"/>
    </xf>
    <xf numFmtId="0" fontId="17" fillId="0" borderId="5" xfId="1" applyNumberFormat="1" applyFont="1" applyFill="1" applyBorder="1" applyAlignment="1">
      <alignment vertical="top" wrapText="1"/>
    </xf>
    <xf numFmtId="0" fontId="18" fillId="0" borderId="0" xfId="1" applyFont="1"/>
    <xf numFmtId="0" fontId="3" fillId="0" borderId="6" xfId="1" applyNumberFormat="1" applyFont="1" applyFill="1" applyBorder="1" applyAlignment="1">
      <alignment vertical="top" wrapText="1"/>
    </xf>
    <xf numFmtId="0" fontId="19" fillId="0" borderId="7" xfId="1" applyNumberFormat="1" applyFont="1" applyFill="1" applyBorder="1" applyAlignment="1">
      <alignment vertical="top" wrapText="1"/>
    </xf>
    <xf numFmtId="0" fontId="19" fillId="0" borderId="6" xfId="1" applyNumberFormat="1" applyFont="1" applyFill="1" applyBorder="1" applyAlignment="1">
      <alignment vertical="top" wrapText="1"/>
    </xf>
    <xf numFmtId="0" fontId="20" fillId="0" borderId="0" xfId="1" applyFont="1" applyFill="1" applyBorder="1" applyAlignment="1">
      <alignment horizontal="center" vertical="top" wrapText="1"/>
    </xf>
    <xf numFmtId="0" fontId="21" fillId="0" borderId="0" xfId="1" applyFont="1" applyAlignment="1">
      <alignment vertical="top" wrapText="1"/>
    </xf>
    <xf numFmtId="0" fontId="3" fillId="0" borderId="0" xfId="1" applyFont="1" applyBorder="1" applyAlignment="1">
      <alignment horizontal="left" vertical="top" wrapText="1"/>
    </xf>
    <xf numFmtId="0" fontId="22" fillId="0" borderId="8" xfId="1" applyNumberFormat="1" applyFont="1" applyFill="1" applyBorder="1" applyAlignment="1">
      <alignment vertical="top" wrapText="1"/>
    </xf>
    <xf numFmtId="0" fontId="3" fillId="0" borderId="8" xfId="1" applyNumberFormat="1" applyFont="1" applyFill="1" applyBorder="1" applyAlignment="1">
      <alignment vertical="top" wrapText="1"/>
    </xf>
    <xf numFmtId="0" fontId="3" fillId="0" borderId="8" xfId="1" applyFont="1" applyFill="1" applyBorder="1" applyAlignment="1">
      <alignment vertical="top" wrapText="1"/>
    </xf>
    <xf numFmtId="0" fontId="3" fillId="0" borderId="9" xfId="1" applyNumberFormat="1" applyFont="1" applyFill="1" applyBorder="1" applyAlignment="1">
      <alignment vertical="top" wrapText="1"/>
    </xf>
    <xf numFmtId="0" fontId="6" fillId="2" borderId="0" xfId="1" applyFont="1" applyFill="1" applyAlignment="1">
      <alignment horizontal="center" vertical="top" wrapText="1"/>
    </xf>
    <xf numFmtId="0" fontId="11" fillId="0" borderId="0" xfId="3" applyAlignment="1">
      <alignment vertical="center"/>
    </xf>
    <xf numFmtId="0" fontId="23" fillId="0" borderId="0" xfId="3" applyFont="1" applyAlignment="1">
      <alignment vertical="center"/>
    </xf>
    <xf numFmtId="0" fontId="24" fillId="0" borderId="0" xfId="1" applyFont="1" applyFill="1" applyAlignment="1">
      <alignment horizontal="left" vertical="top" wrapText="1"/>
    </xf>
    <xf numFmtId="0" fontId="24" fillId="0" borderId="0" xfId="1" applyFont="1" applyFill="1" applyBorder="1" applyAlignment="1">
      <alignment horizontal="left" vertical="top" wrapText="1"/>
    </xf>
    <xf numFmtId="0" fontId="25" fillId="3" borderId="11" xfId="3" applyFont="1" applyFill="1" applyBorder="1" applyAlignment="1">
      <alignment horizontal="left" vertical="center" wrapText="1"/>
    </xf>
    <xf numFmtId="0" fontId="25" fillId="3" borderId="11" xfId="3" applyFont="1" applyFill="1" applyBorder="1" applyAlignment="1">
      <alignment horizontal="right" vertical="center"/>
    </xf>
    <xf numFmtId="0" fontId="26" fillId="3" borderId="11" xfId="3" applyFont="1" applyFill="1" applyBorder="1" applyAlignment="1">
      <alignment horizontal="right" vertical="center"/>
    </xf>
    <xf numFmtId="0" fontId="25" fillId="3" borderId="11" xfId="3" applyFont="1" applyFill="1" applyBorder="1" applyAlignment="1">
      <alignment horizontal="center" vertical="center" wrapText="1"/>
    </xf>
    <xf numFmtId="0" fontId="25" fillId="3" borderId="0" xfId="3" applyFont="1" applyFill="1" applyBorder="1" applyAlignment="1">
      <alignment horizontal="center" vertical="center" wrapText="1"/>
    </xf>
    <xf numFmtId="0" fontId="16" fillId="0" borderId="0" xfId="3" applyFont="1" applyAlignment="1">
      <alignment horizontal="center" vertical="center"/>
    </xf>
    <xf numFmtId="0" fontId="27" fillId="0" borderId="0" xfId="3" applyFont="1"/>
    <xf numFmtId="10" fontId="25" fillId="5" borderId="11" xfId="3" applyNumberFormat="1" applyFont="1" applyFill="1" applyBorder="1" applyAlignment="1">
      <alignment horizontal="right" vertical="center" wrapText="1"/>
    </xf>
    <xf numFmtId="10" fontId="19" fillId="6" borderId="12" xfId="4" applyFont="1">
      <alignment horizontal="center" vertical="center" wrapText="1"/>
    </xf>
    <xf numFmtId="10" fontId="29" fillId="6" borderId="12" xfId="4" applyFont="1">
      <alignment horizontal="center" vertical="center" wrapText="1"/>
    </xf>
    <xf numFmtId="10" fontId="27" fillId="0" borderId="0" xfId="3" applyNumberFormat="1" applyFont="1"/>
    <xf numFmtId="165" fontId="30" fillId="0" borderId="0" xfId="3" applyNumberFormat="1" applyFont="1"/>
    <xf numFmtId="4" fontId="25" fillId="4" borderId="11" xfId="3" applyNumberFormat="1" applyFont="1" applyFill="1" applyBorder="1" applyAlignment="1">
      <alignment horizontal="right" vertical="center" wrapText="1"/>
    </xf>
    <xf numFmtId="4" fontId="19" fillId="7" borderId="11" xfId="1" applyNumberFormat="1" applyFont="1" applyFill="1" applyBorder="1" applyAlignment="1">
      <alignment horizontal="center" vertical="center" wrapText="1"/>
    </xf>
    <xf numFmtId="4" fontId="25" fillId="4" borderId="0" xfId="3" applyNumberFormat="1" applyFont="1" applyFill="1" applyBorder="1" applyAlignment="1">
      <alignment horizontal="right" vertical="center" wrapText="1"/>
    </xf>
    <xf numFmtId="4" fontId="27" fillId="0" borderId="0" xfId="3" applyNumberFormat="1" applyFont="1"/>
    <xf numFmtId="0" fontId="25" fillId="4" borderId="0" xfId="3" applyFont="1" applyFill="1" applyBorder="1" applyAlignment="1">
      <alignment horizontal="left" vertical="center" wrapText="1"/>
    </xf>
    <xf numFmtId="10" fontId="25" fillId="4" borderId="16" xfId="2" applyNumberFormat="1" applyFont="1" applyFill="1" applyBorder="1" applyAlignment="1">
      <alignment horizontal="center" vertical="center" wrapText="1"/>
    </xf>
    <xf numFmtId="4" fontId="25" fillId="4" borderId="17" xfId="3" applyNumberFormat="1" applyFont="1" applyFill="1" applyBorder="1" applyAlignment="1">
      <alignment horizontal="right" vertical="center" wrapText="1"/>
    </xf>
    <xf numFmtId="4" fontId="19" fillId="7" borderId="17" xfId="1" applyNumberFormat="1" applyFont="1" applyFill="1" applyBorder="1" applyAlignment="1">
      <alignment horizontal="center" vertical="center" wrapText="1"/>
    </xf>
    <xf numFmtId="10" fontId="25" fillId="5" borderId="16" xfId="5" applyNumberFormat="1" applyFont="1" applyFill="1" applyBorder="1" applyAlignment="1">
      <alignment horizontal="center" vertical="center"/>
    </xf>
    <xf numFmtId="166" fontId="31" fillId="5" borderId="17" xfId="5" applyNumberFormat="1" applyFont="1" applyFill="1" applyBorder="1" applyAlignment="1">
      <alignment vertical="center"/>
    </xf>
    <xf numFmtId="4" fontId="32" fillId="0" borderId="11" xfId="3" applyNumberFormat="1" applyFont="1" applyBorder="1" applyAlignment="1">
      <alignment horizontal="center" vertical="center"/>
    </xf>
    <xf numFmtId="10" fontId="33" fillId="0" borderId="11" xfId="3" applyNumberFormat="1" applyFont="1" applyBorder="1" applyAlignment="1">
      <alignment horizontal="center" vertical="center"/>
    </xf>
    <xf numFmtId="10" fontId="25" fillId="0" borderId="0" xfId="3" applyNumberFormat="1" applyFont="1" applyBorder="1" applyAlignment="1">
      <alignment horizontal="center" vertical="center"/>
    </xf>
    <xf numFmtId="4" fontId="30" fillId="0" borderId="0" xfId="3" applyNumberFormat="1" applyFont="1"/>
    <xf numFmtId="10" fontId="25" fillId="0" borderId="0" xfId="3" applyNumberFormat="1" applyFont="1" applyFill="1" applyBorder="1" applyAlignment="1">
      <alignment horizontal="center" vertical="center"/>
    </xf>
    <xf numFmtId="4" fontId="32" fillId="0" borderId="11" xfId="3" applyNumberFormat="1" applyFont="1" applyFill="1" applyBorder="1" applyAlignment="1">
      <alignment horizontal="center" vertical="center"/>
    </xf>
    <xf numFmtId="4" fontId="25" fillId="0" borderId="0" xfId="3" applyNumberFormat="1" applyFont="1" applyFill="1" applyBorder="1" applyAlignment="1">
      <alignment horizontal="center" vertical="center"/>
    </xf>
    <xf numFmtId="0" fontId="25" fillId="3" borderId="0" xfId="3" applyFont="1" applyFill="1" applyBorder="1" applyAlignment="1">
      <alignment horizontal="right" vertical="center" wrapText="1"/>
    </xf>
    <xf numFmtId="4" fontId="25" fillId="0" borderId="0" xfId="3" applyNumberFormat="1" applyFont="1" applyBorder="1" applyAlignment="1">
      <alignment horizontal="center" vertical="center"/>
    </xf>
    <xf numFmtId="0" fontId="34" fillId="0" borderId="0" xfId="3" applyFont="1" applyAlignment="1">
      <alignment vertical="center"/>
    </xf>
    <xf numFmtId="44" fontId="34" fillId="0" borderId="18" xfId="3" applyNumberFormat="1" applyFont="1" applyBorder="1" applyAlignment="1">
      <alignment vertical="center"/>
    </xf>
    <xf numFmtId="10" fontId="34" fillId="0" borderId="0" xfId="3" applyNumberFormat="1" applyFont="1" applyAlignment="1">
      <alignment horizontal="center" vertical="center"/>
    </xf>
    <xf numFmtId="10" fontId="11" fillId="0" borderId="0" xfId="3" applyNumberFormat="1" applyAlignment="1">
      <alignment vertical="center"/>
    </xf>
    <xf numFmtId="166" fontId="11" fillId="0" borderId="0" xfId="3" applyNumberFormat="1" applyAlignment="1">
      <alignment vertical="center"/>
    </xf>
    <xf numFmtId="0" fontId="6" fillId="8" borderId="0" xfId="1" applyFont="1" applyFill="1" applyAlignment="1">
      <alignment vertical="top" wrapText="1"/>
    </xf>
    <xf numFmtId="0" fontId="6" fillId="8" borderId="0" xfId="1" applyFont="1" applyFill="1" applyAlignment="1">
      <alignment horizontal="center" vertical="top" wrapText="1"/>
    </xf>
    <xf numFmtId="0" fontId="2" fillId="8" borderId="0" xfId="1" applyFill="1"/>
    <xf numFmtId="0" fontId="21" fillId="0" borderId="0" xfId="1" applyFont="1" applyFill="1" applyAlignment="1"/>
    <xf numFmtId="0" fontId="21" fillId="8" borderId="0" xfId="1" applyFont="1" applyFill="1" applyAlignment="1">
      <alignment horizontal="left"/>
    </xf>
    <xf numFmtId="0" fontId="2" fillId="8" borderId="19" xfId="1" applyFont="1" applyFill="1" applyBorder="1"/>
    <xf numFmtId="0" fontId="4" fillId="8" borderId="0" xfId="1" applyFont="1" applyFill="1"/>
    <xf numFmtId="0" fontId="35" fillId="0" borderId="0" xfId="1" applyNumberFormat="1" applyFont="1" applyFill="1" applyAlignment="1">
      <alignment vertical="top" wrapText="1"/>
    </xf>
    <xf numFmtId="0" fontId="35" fillId="8" borderId="0" xfId="1" applyNumberFormat="1" applyFont="1" applyFill="1" applyAlignment="1">
      <alignment vertical="top" wrapText="1"/>
    </xf>
    <xf numFmtId="0" fontId="4" fillId="0" borderId="0" xfId="1" applyFont="1" applyFill="1" applyAlignment="1">
      <alignment wrapText="1"/>
    </xf>
    <xf numFmtId="0" fontId="36" fillId="8" borderId="0" xfId="1" applyFont="1" applyFill="1" applyBorder="1" applyAlignment="1">
      <alignment vertical="top"/>
    </xf>
    <xf numFmtId="14" fontId="2" fillId="0" borderId="0" xfId="1" applyNumberFormat="1" applyFill="1"/>
    <xf numFmtId="0" fontId="4" fillId="8" borderId="0" xfId="1" applyFont="1" applyFill="1" applyAlignment="1">
      <alignment wrapText="1"/>
    </xf>
    <xf numFmtId="0" fontId="37" fillId="8" borderId="0" xfId="1" applyFont="1" applyFill="1" applyAlignment="1">
      <alignment horizontal="center" vertical="top" wrapText="1"/>
    </xf>
    <xf numFmtId="0" fontId="4" fillId="8" borderId="0" xfId="1" applyNumberFormat="1" applyFont="1" applyFill="1" applyAlignment="1">
      <alignment vertical="top" wrapText="1"/>
    </xf>
    <xf numFmtId="0" fontId="2" fillId="8" borderId="0" xfId="1" quotePrefix="1" applyFill="1"/>
    <xf numFmtId="14" fontId="2" fillId="8" borderId="0" xfId="1" applyNumberFormat="1" applyFill="1"/>
    <xf numFmtId="0" fontId="38" fillId="0" borderId="0" xfId="1" applyFont="1" applyFill="1" applyAlignment="1">
      <alignment horizontal="left" vertical="top"/>
    </xf>
    <xf numFmtId="0" fontId="6" fillId="0" borderId="0" xfId="1" applyFont="1" applyFill="1" applyAlignment="1">
      <alignment horizontal="center" vertical="top"/>
    </xf>
    <xf numFmtId="0" fontId="2" fillId="8" borderId="20" xfId="1" applyFont="1" applyFill="1" applyBorder="1"/>
    <xf numFmtId="0" fontId="40" fillId="0" borderId="0" xfId="1" applyFont="1" applyFill="1"/>
    <xf numFmtId="0" fontId="43" fillId="9" borderId="22" xfId="1" applyFont="1" applyFill="1" applyBorder="1" applyAlignment="1">
      <alignment horizontal="left" vertical="center"/>
    </xf>
    <xf numFmtId="0" fontId="44" fillId="9" borderId="23" xfId="1" applyFont="1" applyFill="1" applyBorder="1" applyAlignment="1">
      <alignment horizontal="center" vertical="center"/>
    </xf>
    <xf numFmtId="0" fontId="44" fillId="9" borderId="24" xfId="1" applyFont="1" applyFill="1" applyBorder="1" applyAlignment="1">
      <alignment horizontal="center" vertical="center"/>
    </xf>
    <xf numFmtId="0" fontId="45" fillId="9" borderId="23" xfId="3" applyFont="1" applyFill="1" applyBorder="1" applyAlignment="1">
      <alignment horizontal="center" vertical="center"/>
    </xf>
    <xf numFmtId="0" fontId="45" fillId="9" borderId="24" xfId="3" applyFont="1" applyFill="1" applyBorder="1" applyAlignment="1">
      <alignment horizontal="center" vertical="center"/>
    </xf>
    <xf numFmtId="0" fontId="43" fillId="10" borderId="25" xfId="1" applyFont="1" applyFill="1" applyBorder="1" applyAlignment="1">
      <alignment horizontal="left"/>
    </xf>
    <xf numFmtId="10" fontId="46" fillId="10" borderId="26" xfId="2" applyNumberFormat="1" applyFont="1" applyFill="1" applyBorder="1" applyAlignment="1">
      <alignment horizontal="center"/>
    </xf>
    <xf numFmtId="169" fontId="46" fillId="10" borderId="26" xfId="2" applyNumberFormat="1" applyFont="1" applyFill="1" applyBorder="1" applyAlignment="1">
      <alignment horizontal="center"/>
    </xf>
    <xf numFmtId="10" fontId="48" fillId="10" borderId="26" xfId="6" applyNumberFormat="1" applyFont="1" applyFill="1" applyBorder="1" applyAlignment="1">
      <alignment horizontal="center"/>
    </xf>
    <xf numFmtId="10" fontId="48" fillId="0" borderId="27" xfId="6" applyNumberFormat="1" applyFont="1" applyBorder="1" applyAlignment="1">
      <alignment horizontal="center"/>
    </xf>
    <xf numFmtId="0" fontId="4" fillId="0" borderId="0" xfId="1" applyFont="1" applyBorder="1" applyAlignment="1">
      <alignment vertical="top" wrapText="1"/>
    </xf>
    <xf numFmtId="0" fontId="49" fillId="0" borderId="0" xfId="1" applyFont="1" applyBorder="1" applyAlignment="1">
      <alignment vertical="top"/>
    </xf>
    <xf numFmtId="0" fontId="4" fillId="0" borderId="0" xfId="1" applyFont="1" applyBorder="1" applyAlignment="1">
      <alignment horizontal="left" vertical="top" wrapText="1"/>
    </xf>
    <xf numFmtId="0" fontId="35" fillId="0" borderId="0" xfId="1" applyFont="1" applyBorder="1" applyAlignment="1">
      <alignment horizontal="left" vertical="top" wrapText="1"/>
    </xf>
    <xf numFmtId="0" fontId="50" fillId="0" borderId="0" xfId="1" applyFont="1"/>
    <xf numFmtId="0" fontId="51" fillId="11" borderId="22" xfId="1" applyFont="1" applyFill="1" applyBorder="1" applyAlignment="1">
      <alignment horizontal="left" vertical="center"/>
    </xf>
    <xf numFmtId="0" fontId="51" fillId="11" borderId="23" xfId="1" applyFont="1" applyFill="1" applyBorder="1" applyAlignment="1">
      <alignment horizontal="center" vertical="center"/>
    </xf>
    <xf numFmtId="0" fontId="51" fillId="10" borderId="25" xfId="1" applyFont="1" applyFill="1" applyBorder="1" applyAlignment="1">
      <alignment horizontal="left"/>
    </xf>
    <xf numFmtId="10" fontId="52" fillId="10" borderId="26" xfId="2" applyNumberFormat="1" applyFont="1" applyFill="1" applyBorder="1" applyAlignment="1">
      <alignment horizontal="center"/>
    </xf>
    <xf numFmtId="0" fontId="51" fillId="11" borderId="31" xfId="1" applyFont="1" applyFill="1" applyBorder="1" applyAlignment="1">
      <alignment wrapText="1"/>
    </xf>
    <xf numFmtId="0" fontId="51" fillId="11" borderId="25" xfId="1" applyFont="1" applyFill="1" applyBorder="1" applyAlignment="1">
      <alignment wrapText="1"/>
    </xf>
    <xf numFmtId="10" fontId="51" fillId="11" borderId="26" xfId="1" applyNumberFormat="1" applyFont="1" applyFill="1" applyBorder="1" applyAlignment="1">
      <alignment horizontal="center"/>
    </xf>
    <xf numFmtId="10" fontId="51" fillId="11" borderId="30" xfId="2" applyNumberFormat="1" applyFont="1" applyFill="1" applyBorder="1" applyAlignment="1">
      <alignment horizontal="center"/>
    </xf>
    <xf numFmtId="0" fontId="52" fillId="11" borderId="31" xfId="1" applyFont="1" applyFill="1" applyBorder="1" applyAlignment="1"/>
    <xf numFmtId="0" fontId="52" fillId="11" borderId="25" xfId="1" applyFont="1" applyFill="1" applyBorder="1" applyAlignment="1"/>
    <xf numFmtId="10" fontId="53" fillId="11" borderId="30" xfId="1" applyNumberFormat="1" applyFont="1" applyFill="1" applyBorder="1" applyAlignment="1">
      <alignment horizontal="center"/>
    </xf>
    <xf numFmtId="0" fontId="4" fillId="0" borderId="0" xfId="1" applyFont="1" applyBorder="1"/>
    <xf numFmtId="0" fontId="52" fillId="10" borderId="25" xfId="1" applyFont="1" applyFill="1" applyBorder="1" applyAlignment="1">
      <alignment horizontal="right"/>
    </xf>
    <xf numFmtId="10" fontId="52" fillId="0" borderId="30" xfId="2" applyNumberFormat="1" applyFont="1" applyBorder="1" applyAlignment="1">
      <alignment horizontal="center"/>
    </xf>
    <xf numFmtId="10" fontId="51" fillId="11" borderId="34" xfId="2" applyNumberFormat="1" applyFont="1" applyFill="1" applyBorder="1" applyAlignment="1">
      <alignment horizontal="center" vertical="center"/>
    </xf>
    <xf numFmtId="10" fontId="36" fillId="0" borderId="21" xfId="2" applyNumberFormat="1" applyFont="1" applyBorder="1" applyAlignment="1">
      <alignment vertical="top"/>
    </xf>
    <xf numFmtId="0" fontId="36" fillId="0" borderId="21" xfId="1" applyFont="1" applyBorder="1" applyAlignment="1">
      <alignment vertical="top"/>
    </xf>
    <xf numFmtId="0" fontId="51" fillId="0" borderId="0" xfId="1" applyFont="1" applyFill="1" applyBorder="1" applyAlignment="1">
      <alignment horizontal="left" vertical="center"/>
    </xf>
    <xf numFmtId="10" fontId="51" fillId="0" borderId="0" xfId="2" applyNumberFormat="1" applyFont="1" applyFill="1" applyBorder="1" applyAlignment="1">
      <alignment horizontal="center" vertical="center"/>
    </xf>
    <xf numFmtId="0" fontId="2" fillId="0" borderId="0" xfId="1" applyFill="1" applyBorder="1"/>
    <xf numFmtId="0" fontId="54" fillId="0" borderId="21" xfId="1" applyFont="1" applyFill="1" applyBorder="1" applyAlignment="1">
      <alignment horizontal="left" vertical="center"/>
    </xf>
    <xf numFmtId="0" fontId="52" fillId="0" borderId="21" xfId="1" applyFont="1" applyFill="1" applyBorder="1" applyAlignment="1">
      <alignment horizontal="left" vertical="center"/>
    </xf>
    <xf numFmtId="0" fontId="36" fillId="0" borderId="21" xfId="1" applyFont="1" applyFill="1" applyBorder="1" applyAlignment="1">
      <alignment vertical="top"/>
    </xf>
    <xf numFmtId="0" fontId="36" fillId="0" borderId="21" xfId="1" applyFont="1" applyBorder="1" applyAlignment="1">
      <alignment vertical="center"/>
    </xf>
    <xf numFmtId="10" fontId="36" fillId="0" borderId="0" xfId="2" applyNumberFormat="1" applyFont="1" applyFill="1" applyBorder="1" applyAlignment="1">
      <alignment vertical="top"/>
    </xf>
    <xf numFmtId="0" fontId="36" fillId="0" borderId="0" xfId="1" applyFont="1" applyFill="1" applyBorder="1" applyAlignment="1">
      <alignment vertical="top"/>
    </xf>
    <xf numFmtId="0" fontId="51" fillId="11" borderId="25" xfId="1" applyFont="1" applyFill="1" applyBorder="1" applyAlignment="1">
      <alignment horizontal="left" wrapText="1"/>
    </xf>
    <xf numFmtId="0" fontId="52" fillId="11" borderId="26" xfId="1" applyFont="1" applyFill="1" applyBorder="1" applyAlignment="1">
      <alignment horizontal="center"/>
    </xf>
    <xf numFmtId="10" fontId="51" fillId="11" borderId="35" xfId="2" applyNumberFormat="1" applyFont="1" applyFill="1" applyBorder="1" applyAlignment="1">
      <alignment horizontal="center" vertical="center"/>
    </xf>
    <xf numFmtId="0" fontId="51" fillId="0" borderId="0" xfId="1" applyFont="1" applyFill="1" applyAlignment="1">
      <alignment horizontal="left" vertical="top"/>
    </xf>
    <xf numFmtId="0" fontId="2" fillId="0" borderId="0" xfId="1" applyBorder="1"/>
    <xf numFmtId="0" fontId="55" fillId="0" borderId="0" xfId="1" applyFont="1" applyBorder="1" applyAlignment="1">
      <alignment vertical="center" wrapText="1"/>
    </xf>
    <xf numFmtId="0" fontId="55" fillId="0" borderId="0" xfId="1" applyFont="1" applyBorder="1" applyAlignment="1">
      <alignment horizontal="center" vertical="center" wrapText="1"/>
    </xf>
    <xf numFmtId="0" fontId="56" fillId="0" borderId="0" xfId="1" applyFont="1" applyFill="1" applyAlignment="1">
      <alignment horizontal="left" vertical="top"/>
    </xf>
    <xf numFmtId="0" fontId="30" fillId="0" borderId="0" xfId="1" applyFont="1" applyFill="1"/>
    <xf numFmtId="0" fontId="9" fillId="8" borderId="36" xfId="1" applyNumberFormat="1" applyFont="1" applyFill="1" applyBorder="1" applyAlignment="1"/>
    <xf numFmtId="0" fontId="9" fillId="8" borderId="37" xfId="1" applyNumberFormat="1" applyFont="1" applyFill="1" applyBorder="1" applyAlignment="1"/>
    <xf numFmtId="0" fontId="9" fillId="12" borderId="36" xfId="1" applyNumberFormat="1" applyFont="1" applyFill="1" applyBorder="1" applyAlignment="1">
      <alignment vertical="top" wrapText="1"/>
    </xf>
    <xf numFmtId="0" fontId="9" fillId="12" borderId="36" xfId="1" applyNumberFormat="1" applyFont="1" applyFill="1" applyBorder="1" applyAlignment="1">
      <alignment horizontal="right" vertical="top" wrapText="1"/>
    </xf>
    <xf numFmtId="10" fontId="9" fillId="12" borderId="37" xfId="1" applyNumberFormat="1" applyFont="1" applyFill="1" applyBorder="1" applyAlignment="1">
      <alignment wrapText="1"/>
    </xf>
    <xf numFmtId="0" fontId="9" fillId="12" borderId="38" xfId="1" applyNumberFormat="1" applyFont="1" applyFill="1" applyBorder="1" applyAlignment="1">
      <alignment vertical="top" wrapText="1"/>
    </xf>
    <xf numFmtId="0" fontId="9" fillId="12" borderId="38" xfId="1" applyNumberFormat="1" applyFont="1" applyFill="1" applyBorder="1" applyAlignment="1">
      <alignment horizontal="right" vertical="top" wrapText="1"/>
    </xf>
    <xf numFmtId="10" fontId="9" fillId="12" borderId="39" xfId="1" applyNumberFormat="1" applyFont="1" applyFill="1" applyBorder="1" applyAlignment="1">
      <alignment wrapText="1"/>
    </xf>
    <xf numFmtId="0" fontId="9" fillId="12" borderId="36" xfId="1" applyNumberFormat="1" applyFont="1" applyFill="1" applyBorder="1" applyAlignment="1"/>
    <xf numFmtId="4" fontId="9" fillId="12" borderId="36" xfId="1" applyNumberFormat="1" applyFont="1" applyFill="1" applyBorder="1" applyAlignment="1">
      <alignment horizontal="right"/>
    </xf>
    <xf numFmtId="4" fontId="9" fillId="12" borderId="36" xfId="1" applyNumberFormat="1" applyFont="1" applyFill="1" applyBorder="1" applyAlignment="1"/>
    <xf numFmtId="10" fontId="9" fillId="12" borderId="37" xfId="1" applyNumberFormat="1" applyFont="1" applyFill="1" applyBorder="1" applyAlignment="1"/>
    <xf numFmtId="0" fontId="9" fillId="12" borderId="38" xfId="1" applyNumberFormat="1" applyFont="1" applyFill="1" applyBorder="1" applyAlignment="1"/>
    <xf numFmtId="4" fontId="9" fillId="12" borderId="38" xfId="1" applyNumberFormat="1" applyFont="1" applyFill="1" applyBorder="1" applyAlignment="1"/>
    <xf numFmtId="10" fontId="9" fillId="12" borderId="39" xfId="1" applyNumberFormat="1" applyFont="1" applyFill="1" applyBorder="1" applyAlignment="1"/>
    <xf numFmtId="0" fontId="13" fillId="0" borderId="36" xfId="1" applyNumberFormat="1" applyFont="1" applyFill="1" applyBorder="1" applyAlignment="1">
      <alignment vertical="top"/>
    </xf>
    <xf numFmtId="0" fontId="13" fillId="0" borderId="40" xfId="1" applyNumberFormat="1" applyFont="1" applyFill="1" applyBorder="1" applyAlignment="1">
      <alignment vertical="top"/>
    </xf>
    <xf numFmtId="0" fontId="14" fillId="0" borderId="40" xfId="1" applyNumberFormat="1" applyFont="1" applyFill="1" applyBorder="1" applyAlignment="1">
      <alignment horizontal="right" vertical="top"/>
    </xf>
    <xf numFmtId="10" fontId="13" fillId="0" borderId="40" xfId="1" applyNumberFormat="1" applyFont="1" applyFill="1" applyBorder="1" applyAlignment="1">
      <alignment vertical="top"/>
    </xf>
    <xf numFmtId="0" fontId="15" fillId="0" borderId="41" xfId="1" applyNumberFormat="1" applyFont="1" applyFill="1" applyBorder="1" applyAlignment="1">
      <alignment vertical="top"/>
    </xf>
    <xf numFmtId="0" fontId="3" fillId="0" borderId="42" xfId="1" applyNumberFormat="1" applyFont="1" applyFill="1" applyBorder="1" applyAlignment="1">
      <alignment vertical="top" wrapText="1"/>
    </xf>
    <xf numFmtId="0" fontId="3" fillId="0" borderId="40" xfId="1" applyNumberFormat="1" applyFont="1" applyFill="1" applyBorder="1" applyAlignment="1">
      <alignment vertical="top" wrapText="1"/>
    </xf>
    <xf numFmtId="0" fontId="3" fillId="0" borderId="40" xfId="1" applyNumberFormat="1" applyFont="1" applyFill="1" applyBorder="1" applyAlignment="1">
      <alignment horizontal="center" vertical="top" wrapText="1"/>
    </xf>
    <xf numFmtId="0" fontId="3" fillId="0" borderId="40" xfId="1" applyNumberFormat="1" applyFont="1" applyFill="1" applyBorder="1" applyAlignment="1">
      <alignment horizontal="right" vertical="top" wrapText="1"/>
    </xf>
    <xf numFmtId="4" fontId="3" fillId="0" borderId="40" xfId="1" applyNumberFormat="1" applyFont="1" applyFill="1" applyBorder="1" applyAlignment="1">
      <alignment vertical="top" wrapText="1"/>
    </xf>
    <xf numFmtId="10" fontId="3" fillId="0" borderId="40" xfId="2" applyNumberFormat="1" applyFont="1" applyFill="1" applyBorder="1" applyAlignment="1">
      <alignment vertical="top" wrapText="1"/>
    </xf>
    <xf numFmtId="0" fontId="3" fillId="0" borderId="43" xfId="1" applyNumberFormat="1" applyFont="1" applyFill="1" applyBorder="1" applyAlignment="1">
      <alignment vertical="top" wrapText="1"/>
    </xf>
    <xf numFmtId="0" fontId="3" fillId="0" borderId="40" xfId="3" applyNumberFormat="1" applyFont="1" applyFill="1" applyBorder="1" applyAlignment="1">
      <alignment vertical="top" wrapText="1"/>
    </xf>
    <xf numFmtId="10" fontId="3" fillId="0" borderId="40" xfId="1" applyNumberFormat="1" applyFont="1" applyFill="1" applyBorder="1" applyAlignment="1">
      <alignment vertical="top" wrapText="1"/>
    </xf>
    <xf numFmtId="0" fontId="3" fillId="0" borderId="44" xfId="1" applyNumberFormat="1" applyFont="1" applyFill="1" applyBorder="1" applyAlignment="1">
      <alignment vertical="top" wrapText="1"/>
    </xf>
    <xf numFmtId="0" fontId="3" fillId="0" borderId="44" xfId="1" applyNumberFormat="1" applyFont="1" applyFill="1" applyBorder="1" applyAlignment="1">
      <alignment horizontal="center" vertical="top" wrapText="1"/>
    </xf>
    <xf numFmtId="0" fontId="3" fillId="0" borderId="44" xfId="1" applyNumberFormat="1" applyFont="1" applyFill="1" applyBorder="1" applyAlignment="1">
      <alignment horizontal="right" vertical="top" wrapText="1"/>
    </xf>
    <xf numFmtId="4" fontId="3" fillId="0" borderId="44" xfId="1" applyNumberFormat="1" applyFont="1" applyFill="1" applyBorder="1" applyAlignment="1">
      <alignment vertical="top" wrapText="1"/>
    </xf>
    <xf numFmtId="10" fontId="3" fillId="0" borderId="44" xfId="1" applyNumberFormat="1" applyFont="1" applyFill="1" applyBorder="1" applyAlignment="1">
      <alignment vertical="top" wrapText="1"/>
    </xf>
    <xf numFmtId="0" fontId="3" fillId="0" borderId="45" xfId="1" applyNumberFormat="1" applyFont="1" applyFill="1" applyBorder="1" applyAlignment="1">
      <alignment vertical="top" wrapText="1"/>
    </xf>
    <xf numFmtId="0" fontId="13" fillId="0" borderId="41" xfId="1" applyNumberFormat="1" applyFont="1" applyFill="1" applyBorder="1" applyAlignment="1">
      <alignment vertical="top"/>
    </xf>
    <xf numFmtId="0" fontId="3" fillId="0" borderId="46" xfId="1" applyNumberFormat="1" applyFont="1" applyFill="1" applyBorder="1" applyAlignment="1">
      <alignment vertical="top" wrapText="1"/>
    </xf>
    <xf numFmtId="0" fontId="3" fillId="0" borderId="47" xfId="1" applyNumberFormat="1" applyFont="1" applyFill="1" applyBorder="1" applyAlignment="1">
      <alignment vertical="top" wrapText="1"/>
    </xf>
    <xf numFmtId="0" fontId="3" fillId="0" borderId="48" xfId="1" applyNumberFormat="1" applyFont="1" applyFill="1" applyBorder="1" applyAlignment="1">
      <alignment vertical="top" wrapText="1"/>
    </xf>
    <xf numFmtId="0" fontId="3" fillId="0" borderId="49" xfId="1" applyNumberFormat="1" applyFont="1" applyFill="1" applyBorder="1" applyAlignment="1">
      <alignment vertical="top" wrapText="1"/>
    </xf>
    <xf numFmtId="0" fontId="3" fillId="0" borderId="50" xfId="1" applyNumberFormat="1" applyFont="1" applyFill="1" applyBorder="1" applyAlignment="1">
      <alignment vertical="top" wrapText="1"/>
    </xf>
    <xf numFmtId="0" fontId="3" fillId="0" borderId="50" xfId="1" applyFont="1" applyFill="1" applyBorder="1" applyAlignment="1">
      <alignment vertical="top" wrapText="1"/>
    </xf>
    <xf numFmtId="0" fontId="22" fillId="0" borderId="51" xfId="1" applyNumberFormat="1" applyFont="1" applyFill="1" applyBorder="1" applyAlignment="1">
      <alignment vertical="top" wrapText="1"/>
    </xf>
    <xf numFmtId="0" fontId="3" fillId="0" borderId="51" xfId="1" applyNumberFormat="1" applyFont="1" applyFill="1" applyBorder="1" applyAlignment="1">
      <alignment vertical="top" wrapText="1"/>
    </xf>
    <xf numFmtId="0" fontId="3" fillId="0" borderId="51" xfId="1" applyFont="1" applyFill="1" applyBorder="1" applyAlignment="1">
      <alignment vertical="top" wrapText="1"/>
    </xf>
    <xf numFmtId="0" fontId="3" fillId="0" borderId="52" xfId="1" applyNumberFormat="1" applyFont="1" applyFill="1" applyBorder="1" applyAlignment="1">
      <alignment vertical="top" wrapText="1"/>
    </xf>
    <xf numFmtId="0" fontId="3" fillId="0" borderId="53" xfId="1" applyNumberFormat="1" applyFont="1" applyFill="1" applyBorder="1" applyAlignment="1">
      <alignment vertical="top" wrapText="1"/>
    </xf>
    <xf numFmtId="0" fontId="57" fillId="13" borderId="54" xfId="1" applyNumberFormat="1" applyFont="1" applyFill="1" applyBorder="1" applyAlignment="1">
      <alignment vertical="top" wrapText="1"/>
    </xf>
    <xf numFmtId="0" fontId="57" fillId="13" borderId="55" xfId="1" applyNumberFormat="1" applyFont="1" applyFill="1" applyBorder="1" applyAlignment="1">
      <alignment vertical="top" wrapText="1"/>
    </xf>
    <xf numFmtId="0" fontId="57" fillId="13" borderId="56" xfId="1" applyNumberFormat="1" applyFont="1" applyFill="1" applyBorder="1" applyAlignment="1">
      <alignment vertical="top" wrapText="1"/>
    </xf>
    <xf numFmtId="0" fontId="35" fillId="14" borderId="54" xfId="1" applyNumberFormat="1" applyFont="1" applyFill="1" applyBorder="1" applyAlignment="1">
      <alignment vertical="top" wrapText="1"/>
    </xf>
    <xf numFmtId="0" fontId="35" fillId="14" borderId="55" xfId="1" applyNumberFormat="1" applyFont="1" applyFill="1" applyBorder="1" applyAlignment="1">
      <alignment vertical="top" wrapText="1"/>
    </xf>
    <xf numFmtId="167" fontId="35" fillId="14" borderId="55" xfId="1" applyNumberFormat="1" applyFont="1" applyFill="1" applyBorder="1" applyAlignment="1">
      <alignment vertical="top" wrapText="1"/>
    </xf>
    <xf numFmtId="168" fontId="35" fillId="14" borderId="55" xfId="1" applyNumberFormat="1" applyFont="1" applyFill="1" applyBorder="1" applyAlignment="1">
      <alignment vertical="top" wrapText="1"/>
    </xf>
    <xf numFmtId="0" fontId="35" fillId="14" borderId="56" xfId="1" applyNumberFormat="1" applyFont="1" applyFill="1" applyBorder="1" applyAlignment="1">
      <alignment vertical="top" wrapText="1"/>
    </xf>
    <xf numFmtId="0" fontId="35" fillId="0" borderId="54" xfId="1" applyNumberFormat="1" applyFont="1" applyBorder="1" applyAlignment="1">
      <alignment vertical="top" wrapText="1"/>
    </xf>
    <xf numFmtId="0" fontId="35" fillId="0" borderId="55" xfId="1" applyNumberFormat="1" applyFont="1" applyBorder="1" applyAlignment="1">
      <alignment vertical="top" wrapText="1"/>
    </xf>
    <xf numFmtId="167" fontId="35" fillId="0" borderId="55" xfId="1" applyNumberFormat="1" applyFont="1" applyBorder="1" applyAlignment="1">
      <alignment vertical="top" wrapText="1"/>
    </xf>
    <xf numFmtId="168" fontId="35" fillId="0" borderId="55" xfId="1" applyNumberFormat="1" applyFont="1" applyBorder="1" applyAlignment="1">
      <alignment vertical="top" wrapText="1"/>
    </xf>
    <xf numFmtId="0" fontId="35" fillId="0" borderId="56" xfId="1" applyNumberFormat="1" applyFont="1" applyBorder="1" applyAlignment="1">
      <alignment vertical="top" wrapText="1"/>
    </xf>
    <xf numFmtId="0" fontId="35" fillId="0" borderId="57" xfId="1" applyNumberFormat="1" applyFont="1" applyBorder="1" applyAlignment="1">
      <alignment vertical="top" wrapText="1"/>
    </xf>
    <xf numFmtId="0" fontId="35" fillId="0" borderId="58" xfId="1" applyNumberFormat="1" applyFont="1" applyBorder="1" applyAlignment="1">
      <alignment vertical="top" wrapText="1"/>
    </xf>
    <xf numFmtId="167" fontId="35" fillId="0" borderId="58" xfId="1" applyNumberFormat="1" applyFont="1" applyBorder="1" applyAlignment="1">
      <alignment vertical="top" wrapText="1"/>
    </xf>
    <xf numFmtId="168" fontId="35" fillId="0" borderId="58" xfId="1" applyNumberFormat="1" applyFont="1" applyBorder="1" applyAlignment="1">
      <alignment vertical="top" wrapText="1"/>
    </xf>
    <xf numFmtId="0" fontId="35" fillId="0" borderId="59" xfId="1" applyNumberFormat="1" applyFont="1" applyBorder="1" applyAlignment="1">
      <alignment vertical="top" wrapText="1"/>
    </xf>
    <xf numFmtId="0" fontId="4" fillId="14" borderId="54" xfId="1" applyNumberFormat="1" applyFont="1" applyFill="1" applyBorder="1" applyAlignment="1">
      <alignment horizontal="center" vertical="top" wrapText="1"/>
    </xf>
    <xf numFmtId="0" fontId="4" fillId="14" borderId="55" xfId="1" applyNumberFormat="1" applyFont="1" applyFill="1" applyBorder="1" applyAlignment="1">
      <alignment vertical="top" wrapText="1"/>
    </xf>
    <xf numFmtId="167" fontId="4" fillId="14" borderId="55" xfId="1" applyNumberFormat="1" applyFont="1" applyFill="1" applyBorder="1" applyAlignment="1">
      <alignment vertical="top" wrapText="1"/>
    </xf>
    <xf numFmtId="4" fontId="4" fillId="14" borderId="55" xfId="1" applyNumberFormat="1" applyFont="1" applyFill="1" applyBorder="1" applyAlignment="1">
      <alignment vertical="top" wrapText="1"/>
    </xf>
    <xf numFmtId="0" fontId="4" fillId="14" borderId="56" xfId="1" applyNumberFormat="1" applyFont="1" applyFill="1" applyBorder="1" applyAlignment="1">
      <alignment vertical="top" wrapText="1"/>
    </xf>
    <xf numFmtId="0" fontId="4" fillId="0" borderId="54" xfId="1" applyNumberFormat="1" applyFont="1" applyBorder="1" applyAlignment="1">
      <alignment horizontal="center" vertical="top" wrapText="1"/>
    </xf>
    <xf numFmtId="0" fontId="4" fillId="0" borderId="55" xfId="1" applyNumberFormat="1" applyFont="1" applyBorder="1" applyAlignment="1">
      <alignment vertical="top" wrapText="1"/>
    </xf>
    <xf numFmtId="167" fontId="4" fillId="0" borderId="55" xfId="1" applyNumberFormat="1" applyFont="1" applyBorder="1" applyAlignment="1">
      <alignment vertical="top" wrapText="1"/>
    </xf>
    <xf numFmtId="4" fontId="4" fillId="0" borderId="55" xfId="1" applyNumberFormat="1" applyFont="1" applyBorder="1" applyAlignment="1">
      <alignment vertical="top" wrapText="1"/>
    </xf>
    <xf numFmtId="0" fontId="4" fillId="0" borderId="56" xfId="1" applyNumberFormat="1" applyFont="1" applyBorder="1" applyAlignment="1">
      <alignment vertical="top" wrapText="1"/>
    </xf>
    <xf numFmtId="0" fontId="4" fillId="14" borderId="57" xfId="1" applyNumberFormat="1" applyFont="1" applyFill="1" applyBorder="1" applyAlignment="1">
      <alignment horizontal="center" vertical="top" wrapText="1"/>
    </xf>
    <xf numFmtId="0" fontId="4" fillId="14" borderId="58" xfId="1" applyNumberFormat="1" applyFont="1" applyFill="1" applyBorder="1" applyAlignment="1">
      <alignment vertical="top" wrapText="1"/>
    </xf>
    <xf numFmtId="167" fontId="4" fillId="14" borderId="58" xfId="1" applyNumberFormat="1" applyFont="1" applyFill="1" applyBorder="1" applyAlignment="1">
      <alignment vertical="top" wrapText="1"/>
    </xf>
    <xf numFmtId="4" fontId="4" fillId="14" borderId="58" xfId="1" applyNumberFormat="1" applyFont="1" applyFill="1" applyBorder="1" applyAlignment="1">
      <alignment vertical="top" wrapText="1"/>
    </xf>
    <xf numFmtId="0" fontId="35" fillId="14" borderId="58" xfId="1" applyNumberFormat="1" applyFont="1" applyFill="1" applyBorder="1" applyAlignment="1">
      <alignment vertical="top" wrapText="1"/>
    </xf>
    <xf numFmtId="0" fontId="4" fillId="14" borderId="59" xfId="1" applyNumberFormat="1" applyFont="1" applyFill="1" applyBorder="1" applyAlignment="1">
      <alignment vertical="top" wrapText="1"/>
    </xf>
    <xf numFmtId="0" fontId="9" fillId="12" borderId="36" xfId="1" applyNumberFormat="1" applyFont="1" applyFill="1" applyBorder="1" applyAlignment="1">
      <alignment vertical="top"/>
    </xf>
    <xf numFmtId="4" fontId="9" fillId="12" borderId="36" xfId="1" applyNumberFormat="1" applyFont="1" applyFill="1" applyBorder="1" applyAlignment="1">
      <alignment vertical="top"/>
    </xf>
    <xf numFmtId="10" fontId="9" fillId="12" borderId="37" xfId="1" applyNumberFormat="1" applyFont="1" applyFill="1" applyBorder="1" applyAlignment="1">
      <alignment vertical="top" wrapText="1"/>
    </xf>
    <xf numFmtId="4" fontId="19" fillId="7" borderId="0" xfId="1" applyNumberFormat="1" applyFont="1" applyFill="1" applyBorder="1" applyAlignment="1">
      <alignment horizontal="center" vertical="center" wrapText="1"/>
    </xf>
    <xf numFmtId="2" fontId="34" fillId="0" borderId="0" xfId="3" applyNumberFormat="1" applyFont="1" applyAlignment="1">
      <alignment horizontal="center" vertical="center"/>
    </xf>
    <xf numFmtId="10" fontId="19" fillId="6" borderId="11" xfId="4" applyFont="1" applyBorder="1">
      <alignment horizontal="center" vertical="center" wrapText="1"/>
    </xf>
    <xf numFmtId="0" fontId="3" fillId="0" borderId="0" xfId="1" applyFont="1" applyAlignment="1">
      <alignment horizontal="left" vertical="top" wrapText="1"/>
    </xf>
    <xf numFmtId="0" fontId="7" fillId="0" borderId="1" xfId="1" applyFont="1" applyFill="1" applyBorder="1" applyAlignment="1">
      <alignment horizontal="center" vertical="top" wrapText="1"/>
    </xf>
    <xf numFmtId="0" fontId="6" fillId="0" borderId="0" xfId="1" applyFont="1" applyAlignment="1">
      <alignment horizontal="center"/>
    </xf>
    <xf numFmtId="0" fontId="9" fillId="0" borderId="0" xfId="3" applyFont="1" applyAlignment="1">
      <alignment horizontal="center" vertical="top" wrapText="1"/>
    </xf>
    <xf numFmtId="0" fontId="3" fillId="0" borderId="2" xfId="1" applyFont="1" applyFill="1" applyBorder="1" applyAlignment="1">
      <alignment horizontal="left" vertical="top" wrapText="1"/>
    </xf>
    <xf numFmtId="0" fontId="7" fillId="0" borderId="2" xfId="1" applyFont="1" applyFill="1" applyBorder="1" applyAlignment="1">
      <alignment horizontal="center" vertical="top" wrapText="1"/>
    </xf>
    <xf numFmtId="0" fontId="4" fillId="0" borderId="0" xfId="1" applyFont="1" applyAlignment="1">
      <alignment horizontal="left" vertical="top" wrapText="1"/>
    </xf>
    <xf numFmtId="0" fontId="3" fillId="0" borderId="1" xfId="1" applyFont="1" applyBorder="1" applyAlignment="1">
      <alignment horizontal="left" vertical="top" wrapText="1"/>
    </xf>
    <xf numFmtId="0" fontId="25" fillId="3" borderId="0" xfId="3" applyFont="1" applyFill="1" applyBorder="1" applyAlignment="1">
      <alignment horizontal="right" vertical="center" wrapText="1"/>
    </xf>
    <xf numFmtId="0" fontId="25" fillId="0" borderId="0" xfId="3" applyFont="1" applyAlignment="1">
      <alignment horizontal="right" vertical="center"/>
    </xf>
    <xf numFmtId="0" fontId="34" fillId="0" borderId="0" xfId="3" applyFont="1" applyAlignment="1">
      <alignment horizontal="right" vertical="center"/>
    </xf>
    <xf numFmtId="0" fontId="24" fillId="0" borderId="0" xfId="1" applyFont="1" applyFill="1" applyAlignment="1">
      <alignment horizontal="left" vertical="top" wrapText="1"/>
    </xf>
    <xf numFmtId="0" fontId="24" fillId="0" borderId="10" xfId="1" applyFont="1" applyFill="1" applyBorder="1" applyAlignment="1">
      <alignment horizontal="left" vertical="top" wrapText="1"/>
    </xf>
    <xf numFmtId="0" fontId="7" fillId="0" borderId="0" xfId="1" applyFont="1" applyFill="1" applyBorder="1" applyAlignment="1">
      <alignment horizontal="center" vertical="top" wrapText="1"/>
    </xf>
    <xf numFmtId="0" fontId="25" fillId="4" borderId="11" xfId="3" applyFont="1" applyFill="1" applyBorder="1" applyAlignment="1">
      <alignment horizontal="left" vertical="center" wrapText="1"/>
    </xf>
    <xf numFmtId="10" fontId="25" fillId="4" borderId="11" xfId="2" applyNumberFormat="1" applyFont="1" applyFill="1" applyBorder="1" applyAlignment="1">
      <alignment horizontal="center" vertical="center" wrapText="1"/>
    </xf>
    <xf numFmtId="0" fontId="25" fillId="4" borderId="13" xfId="3" applyFont="1" applyFill="1" applyBorder="1" applyAlignment="1">
      <alignment horizontal="left" vertical="center" wrapText="1"/>
    </xf>
    <xf numFmtId="0" fontId="25" fillId="4" borderId="16" xfId="3" applyFont="1" applyFill="1" applyBorder="1" applyAlignment="1">
      <alignment horizontal="left" vertical="center" wrapText="1"/>
    </xf>
    <xf numFmtId="4" fontId="19" fillId="7" borderId="14" xfId="1" applyNumberFormat="1" applyFont="1" applyFill="1" applyBorder="1" applyAlignment="1">
      <alignment horizontal="center" vertical="center" wrapText="1"/>
    </xf>
    <xf numFmtId="4" fontId="19" fillId="7" borderId="15" xfId="1" applyNumberFormat="1" applyFont="1" applyFill="1" applyBorder="1" applyAlignment="1">
      <alignment horizontal="center" vertical="center" wrapText="1"/>
    </xf>
    <xf numFmtId="4" fontId="19" fillId="7" borderId="17" xfId="1" applyNumberFormat="1" applyFont="1" applyFill="1" applyBorder="1" applyAlignment="1">
      <alignment horizontal="center" vertical="center" wrapText="1"/>
    </xf>
    <xf numFmtId="4" fontId="19" fillId="7" borderId="10" xfId="1" applyNumberFormat="1" applyFont="1" applyFill="1" applyBorder="1" applyAlignment="1">
      <alignment horizontal="center" vertical="center" wrapText="1"/>
    </xf>
    <xf numFmtId="0" fontId="31" fillId="4" borderId="11" xfId="3" applyFont="1" applyFill="1" applyBorder="1" applyAlignment="1">
      <alignment horizontal="left" vertical="center" wrapText="1"/>
    </xf>
    <xf numFmtId="0" fontId="4" fillId="0" borderId="10" xfId="1" applyFont="1" applyBorder="1" applyAlignment="1">
      <alignment horizontal="left" vertical="top" wrapText="1"/>
    </xf>
    <xf numFmtId="0" fontId="4" fillId="0" borderId="0" xfId="1" applyFont="1" applyFill="1" applyAlignment="1">
      <alignment horizontal="left" vertical="top" wrapText="1"/>
    </xf>
    <xf numFmtId="0" fontId="39" fillId="0" borderId="0" xfId="3" applyFont="1" applyAlignment="1">
      <alignment horizontal="left" vertical="top" wrapText="1"/>
    </xf>
    <xf numFmtId="10" fontId="52" fillId="10" borderId="30" xfId="2" applyNumberFormat="1" applyFont="1" applyFill="1" applyBorder="1" applyAlignment="1">
      <alignment horizontal="center"/>
    </xf>
    <xf numFmtId="10" fontId="52" fillId="10" borderId="31" xfId="2" applyNumberFormat="1" applyFont="1" applyFill="1" applyBorder="1" applyAlignment="1">
      <alignment horizontal="center"/>
    </xf>
    <xf numFmtId="0" fontId="51" fillId="11" borderId="32" xfId="1" applyFont="1" applyFill="1" applyBorder="1" applyAlignment="1">
      <alignment horizontal="left" vertical="center"/>
    </xf>
    <xf numFmtId="0" fontId="51" fillId="11" borderId="33" xfId="1" applyFont="1" applyFill="1" applyBorder="1" applyAlignment="1">
      <alignment horizontal="left" vertical="center"/>
    </xf>
    <xf numFmtId="0" fontId="51" fillId="11" borderId="34" xfId="1" applyFont="1" applyFill="1" applyBorder="1" applyAlignment="1">
      <alignment horizontal="left" vertical="center"/>
    </xf>
    <xf numFmtId="0" fontId="55" fillId="0" borderId="0" xfId="1" applyFont="1" applyBorder="1" applyAlignment="1">
      <alignment horizontal="center" vertical="center" wrapText="1"/>
    </xf>
    <xf numFmtId="0" fontId="56" fillId="0" borderId="0" xfId="1" applyFont="1" applyFill="1" applyAlignment="1">
      <alignment horizontal="left" vertical="top" wrapText="1"/>
    </xf>
    <xf numFmtId="0" fontId="51" fillId="11" borderId="28" xfId="1" applyFont="1" applyFill="1" applyBorder="1" applyAlignment="1">
      <alignment horizontal="center" vertical="center"/>
    </xf>
    <xf numFmtId="0" fontId="51" fillId="11" borderId="29" xfId="1" applyFont="1" applyFill="1" applyBorder="1" applyAlignment="1">
      <alignment horizontal="center" vertical="center"/>
    </xf>
    <xf numFmtId="0" fontId="41" fillId="0" borderId="21" xfId="1" applyFont="1" applyBorder="1" applyAlignment="1">
      <alignment horizontal="center" vertical="top" wrapText="1"/>
    </xf>
    <xf numFmtId="0" fontId="42" fillId="0" borderId="21" xfId="1" applyFont="1" applyBorder="1" applyAlignment="1">
      <alignment horizontal="center" vertical="top" wrapText="1"/>
    </xf>
    <xf numFmtId="0" fontId="42" fillId="0" borderId="21" xfId="1" applyFont="1" applyFill="1" applyBorder="1" applyAlignment="1">
      <alignment horizontal="center" vertical="top" wrapText="1"/>
    </xf>
    <xf numFmtId="0" fontId="41" fillId="0" borderId="21" xfId="1" applyFont="1" applyBorder="1" applyAlignment="1">
      <alignment horizontal="center" vertical="center" wrapText="1"/>
    </xf>
    <xf numFmtId="0" fontId="4" fillId="0" borderId="0" xfId="1" applyFont="1" applyBorder="1" applyAlignment="1">
      <alignment horizontal="left" vertical="top" wrapText="1"/>
    </xf>
    <xf numFmtId="0" fontId="4" fillId="0" borderId="0" xfId="1" applyFont="1" applyBorder="1" applyAlignment="1">
      <alignment vertical="top" wrapText="1"/>
    </xf>
  </cellXfs>
  <cellStyles count="7">
    <cellStyle name="Normal" xfId="0" builtinId="0"/>
    <cellStyle name="Normal 2" xfId="1"/>
    <cellStyle name="Normal 2 2" xfId="3"/>
    <cellStyle name="Normal 2 2 2" xfId="5"/>
    <cellStyle name="ORÇAMENTO LINHA ABAIXO" xfId="4"/>
    <cellStyle name="Porcentagem 2" xfId="2"/>
    <cellStyle name="Porcentagem 4" xfId="6"/>
  </cellStyles>
  <dxfs count="645">
    <dxf>
      <font>
        <color rgb="FFFF0000"/>
      </font>
    </dxf>
    <dxf>
      <font>
        <color rgb="FFFF000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FF0D8"/>
        </patternFill>
      </fill>
    </dxf>
    <dxf>
      <fill>
        <patternFill>
          <bgColor rgb="FFD6D6D6"/>
        </patternFill>
      </fill>
    </dxf>
    <dxf>
      <font>
        <b/>
        <i val="0"/>
      </font>
    </dxf>
    <dxf>
      <font>
        <b val="0"/>
        <i/>
      </font>
    </dxf>
    <dxf>
      <fill>
        <patternFill>
          <bgColor rgb="FFEFEFEF"/>
        </patternFill>
      </fill>
    </dxf>
    <dxf>
      <font>
        <b/>
        <i val="0"/>
      </font>
      <border>
        <left style="thin">
          <color theme="0"/>
        </left>
        <right style="thin">
          <color theme="0"/>
        </right>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numFmt numFmtId="14" formatCode="0.00%"/>
    </dxf>
    <dxf>
      <numFmt numFmtId="4" formatCode="#,##0.00"/>
    </dxf>
    <dxf>
      <fill>
        <patternFill patternType="solid">
          <bgColor theme="0"/>
        </patternFill>
      </fill>
      <border diagonalUp="0" diagonalDown="0">
        <left/>
        <right/>
        <top/>
        <bottom/>
        <vertical/>
        <horizontal/>
      </border>
    </dxf>
    <dxf>
      <font>
        <b/>
        <i val="0"/>
      </font>
      <fill>
        <patternFill>
          <bgColor theme="0"/>
        </patternFill>
      </fill>
    </dxf>
    <dxf>
      <fill>
        <patternFill>
          <bgColor rgb="FFD8ECF6"/>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none">
          <bgColor auto="1"/>
        </patternFill>
      </fill>
    </dxf>
    <dxf>
      <fill>
        <patternFill patternType="none">
          <bgColor auto="1"/>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3743705557422"/>
        </vertical>
        <horizontal style="thin">
          <color theme="0" tint="-0.14993743705557422"/>
        </horizontal>
      </border>
    </dxf>
  </dxfs>
  <tableStyles count="2" defaultTableStyle="TableStyleMedium2" defaultPivotStyle="PivotStyleLight16">
    <tableStyle name="Estilo de Tabela 1" pivot="0" count="2">
      <tableStyleElement type="wholeTable" dxfId="644"/>
      <tableStyleElement type="headerRow" dxfId="643"/>
    </tableStyle>
    <tableStyle name="Estilo de Tabela 2 2" pivot="0" count="3">
      <tableStyleElement type="wholeTable" dxfId="642"/>
      <tableStyleElement type="headerRow" dxfId="641"/>
      <tableStyleElement type="totalRow" dxfId="64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5</xdr:col>
      <xdr:colOff>523875</xdr:colOff>
      <xdr:row>31</xdr:row>
      <xdr:rowOff>38100</xdr:rowOff>
    </xdr:from>
    <xdr:to>
      <xdr:col>7</xdr:col>
      <xdr:colOff>47625</xdr:colOff>
      <xdr:row>32</xdr:row>
      <xdr:rowOff>180975</xdr:rowOff>
    </xdr:to>
    <xdr:sp macro="" textlink="">
      <xdr:nvSpPr>
        <xdr:cNvPr id="1026" name="Oval 2"/>
        <xdr:cNvSpPr>
          <a:spLocks noChangeArrowheads="1"/>
        </xdr:cNvSpPr>
      </xdr:nvSpPr>
      <xdr:spPr bwMode="auto">
        <a:xfrm>
          <a:off x="6429375" y="6324600"/>
          <a:ext cx="371475" cy="304800"/>
        </a:xfrm>
        <a:prstGeom prst="ellipse">
          <a:avLst/>
        </a:prstGeom>
        <a:noFill/>
        <a:ln w="17145">
          <a:solidFill>
            <a:srgbClr xmlns:mc="http://schemas.openxmlformats.org/markup-compatibility/2006" xmlns:a14="http://schemas.microsoft.com/office/drawing/2010/main" val="FF0000" mc:Ignorable="a14" a14:legacySpreadsheetColorIndex="2"/>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34</xdr:row>
      <xdr:rowOff>47625</xdr:rowOff>
    </xdr:from>
    <xdr:ext cx="4438650" cy="384464"/>
    <mc:AlternateContent xmlns:mc="http://schemas.openxmlformats.org/markup-compatibility/2006" xmlns:a14="http://schemas.microsoft.com/office/drawing/2010/main">
      <mc:Choice Requires="a14">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200" b="0" i="1">
                        <a:latin typeface="Cambria Math" panose="02040503050406030204" pitchFamily="18" charset="0"/>
                      </a:rPr>
                      <m:t>𝐵𝐷𝐼</m:t>
                    </m:r>
                    <m:r>
                      <a:rPr lang="pt-BR" sz="1200" b="0" i="1">
                        <a:latin typeface="Cambria Math" panose="02040503050406030204" pitchFamily="18" charset="0"/>
                      </a:rPr>
                      <m:t>= </m:t>
                    </m:r>
                    <m:f>
                      <m:fPr>
                        <m:ctrlPr>
                          <a:rPr lang="pt-BR" sz="1200" b="0" i="1">
                            <a:latin typeface="Cambria Math" panose="02040503050406030204" pitchFamily="18" charset="0"/>
                          </a:rPr>
                        </m:ctrlPr>
                      </m:fPr>
                      <m:num>
                        <m:r>
                          <a:rPr lang="pt-BR" sz="1200" b="0" i="1">
                            <a:latin typeface="Cambria Math" panose="02040503050406030204" pitchFamily="18" charset="0"/>
                          </a:rPr>
                          <m:t>(1+</m:t>
                        </m:r>
                        <m:r>
                          <a:rPr lang="pt-BR" sz="1200" b="0" i="1">
                            <a:latin typeface="Cambria Math" panose="02040503050406030204" pitchFamily="18" charset="0"/>
                          </a:rPr>
                          <m:t>𝐴𝐶</m:t>
                        </m:r>
                        <m:r>
                          <a:rPr lang="pt-BR" sz="1200" b="0" i="1">
                            <a:latin typeface="Cambria Math" panose="02040503050406030204" pitchFamily="18" charset="0"/>
                          </a:rPr>
                          <m:t>+</m:t>
                        </m:r>
                        <m:r>
                          <a:rPr lang="pt-BR" sz="1200" b="0" i="1">
                            <a:latin typeface="Cambria Math" panose="02040503050406030204" pitchFamily="18" charset="0"/>
                          </a:rPr>
                          <m:t>𝑆</m:t>
                        </m:r>
                        <m:r>
                          <a:rPr lang="pt-BR" sz="1200" b="0" i="1">
                            <a:latin typeface="Cambria Math" panose="02040503050406030204" pitchFamily="18" charset="0"/>
                          </a:rPr>
                          <m:t>+</m:t>
                        </m:r>
                        <m:r>
                          <a:rPr lang="pt-BR" sz="1200" b="0" i="1">
                            <a:latin typeface="Cambria Math" panose="02040503050406030204" pitchFamily="18" charset="0"/>
                          </a:rPr>
                          <m:t>𝑅</m:t>
                        </m:r>
                        <m:r>
                          <a:rPr lang="pt-BR" sz="1200" b="0" i="1">
                            <a:latin typeface="Cambria Math" panose="02040503050406030204" pitchFamily="18" charset="0"/>
                          </a:rPr>
                          <m:t>+</m:t>
                        </m:r>
                        <m:r>
                          <a:rPr lang="pt-BR" sz="1200" b="0" i="1">
                            <a:latin typeface="Cambria Math" panose="02040503050406030204" pitchFamily="18" charset="0"/>
                          </a:rPr>
                          <m:t>𝐺</m:t>
                        </m:r>
                        <m:r>
                          <a:rPr lang="pt-BR" sz="1200" b="0" i="1">
                            <a:latin typeface="Cambria Math" panose="02040503050406030204" pitchFamily="18" charset="0"/>
                          </a:rPr>
                          <m:t>)(1+</m:t>
                        </m:r>
                        <m:r>
                          <a:rPr lang="pt-BR" sz="1200" b="0" i="1">
                            <a:latin typeface="Cambria Math" panose="02040503050406030204" pitchFamily="18" charset="0"/>
                          </a:rPr>
                          <m:t>𝐷𝐹</m:t>
                        </m:r>
                        <m:r>
                          <a:rPr lang="pt-BR" sz="1200" b="0" i="1">
                            <a:latin typeface="Cambria Math" panose="02040503050406030204" pitchFamily="18" charset="0"/>
                          </a:rPr>
                          <m:t>)(1+</m:t>
                        </m:r>
                        <m:r>
                          <a:rPr lang="pt-BR" sz="1200" b="0" i="1">
                            <a:latin typeface="Cambria Math" panose="02040503050406030204" pitchFamily="18" charset="0"/>
                          </a:rPr>
                          <m:t>𝐿</m:t>
                        </m:r>
                        <m:r>
                          <a:rPr lang="pt-BR" sz="1200" b="0" i="1">
                            <a:latin typeface="Cambria Math" panose="02040503050406030204" pitchFamily="18" charset="0"/>
                          </a:rPr>
                          <m:t>)</m:t>
                        </m:r>
                      </m:num>
                      <m:den>
                        <m:r>
                          <a:rPr lang="pt-BR" sz="1200" b="0" i="1">
                            <a:latin typeface="Cambria Math" panose="02040503050406030204" pitchFamily="18" charset="0"/>
                          </a:rPr>
                          <m:t>(1 −</m:t>
                        </m:r>
                        <m:r>
                          <a:rPr lang="pt-BR" sz="1200" b="0" i="1">
                            <a:latin typeface="Cambria Math" panose="02040503050406030204" pitchFamily="18" charset="0"/>
                          </a:rPr>
                          <m:t>𝐼</m:t>
                        </m:r>
                        <m:r>
                          <a:rPr lang="pt-BR" sz="1200" b="0" i="1">
                            <a:latin typeface="Cambria Math" panose="02040503050406030204" pitchFamily="18" charset="0"/>
                          </a:rPr>
                          <m:t>)</m:t>
                        </m:r>
                      </m:den>
                    </m:f>
                    <m:r>
                      <a:rPr lang="pt-BR" sz="1200" b="0" i="1">
                        <a:latin typeface="Cambria Math" panose="02040503050406030204" pitchFamily="18" charset="0"/>
                      </a:rPr>
                      <m:t> −1</m:t>
                    </m:r>
                  </m:oMath>
                </m:oMathPara>
              </a14:m>
              <a:endParaRPr lang="pt-BR" sz="1200"/>
            </a:p>
          </xdr:txBody>
        </xdr:sp>
      </mc:Choice>
      <mc:Fallback xmlns="">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pt-BR" sz="1200" b="0" i="0">
                  <a:latin typeface="Cambria Math" panose="02040503050406030204" pitchFamily="18" charset="0"/>
                </a:rPr>
                <a:t>𝐵𝐷𝐼=  ((1+𝐴𝐶+𝑆+𝑅+𝐺)(1+𝐷𝐹)(1+𝐿))/((1 −𝐼))  −1</a:t>
              </a:r>
              <a:endParaRPr lang="pt-BR" sz="12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e250w.pmcg.imti\setores\GEOR\T&#201;CNICOS\ENG%20MATHEUS\D_ANALISE_v5.07%20(USAR%20ES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c"/>
      <sheetName val="IMPs"/>
      <sheetName val="IMPORTACAO"/>
      <sheetName val="INSUMOS"/>
      <sheetName val="TODOS OS INSUMOS"/>
      <sheetName val="Planilha1"/>
      <sheetName val="ATUALIZAR E EXPORTAR"/>
      <sheetName val="SINAPI_COMP"/>
      <sheetName val="SINTETICO"/>
      <sheetName val="MEMÓRIA"/>
      <sheetName val="COMPOSIÇÕES"/>
      <sheetName val="BDI"/>
      <sheetName val="RESUMO"/>
      <sheetName val="CRONOGRAMA"/>
      <sheetName val="TODOS OS PRÓPRIOS"/>
      <sheetName val="D_ANALISE_v5.07 (USAR ESSE)"/>
    </sheetNames>
    <sheetDataSet>
      <sheetData sheetId="0"/>
      <sheetData sheetId="1"/>
      <sheetData sheetId="2"/>
      <sheetData sheetId="3">
        <row r="2">
          <cell r="V2" t="str">
            <v>UN</v>
          </cell>
        </row>
        <row r="4">
          <cell r="V4" t="str">
            <v>M</v>
          </cell>
        </row>
        <row r="5">
          <cell r="V5" t="str">
            <v>KG</v>
          </cell>
        </row>
        <row r="6">
          <cell r="V6" t="str">
            <v>L</v>
          </cell>
        </row>
        <row r="7">
          <cell r="V7" t="str">
            <v>M3</v>
          </cell>
        </row>
        <row r="10">
          <cell r="V10" t="str">
            <v>H</v>
          </cell>
        </row>
        <row r="14">
          <cell r="V14" t="str">
            <v>100M</v>
          </cell>
        </row>
        <row r="15">
          <cell r="V15" t="str">
            <v>KWH</v>
          </cell>
        </row>
        <row r="16">
          <cell r="V16" t="str">
            <v>CENTO</v>
          </cell>
        </row>
        <row r="17">
          <cell r="V17" t="str">
            <v>SC25KG</v>
          </cell>
        </row>
        <row r="18">
          <cell r="V18" t="str">
            <v>M2XMES</v>
          </cell>
        </row>
        <row r="19">
          <cell r="V19" t="str">
            <v>MXMES</v>
          </cell>
        </row>
        <row r="20">
          <cell r="V20" t="str">
            <v>UNXMES</v>
          </cell>
        </row>
        <row r="21">
          <cell r="V21" t="str">
            <v>MIL</v>
          </cell>
        </row>
        <row r="22">
          <cell r="V22" t="str">
            <v>310ML</v>
          </cell>
        </row>
        <row r="23">
          <cell r="V23" t="str">
            <v>m²</v>
          </cell>
        </row>
        <row r="24">
          <cell r="V24" t="str">
            <v>N</v>
          </cell>
        </row>
        <row r="25">
          <cell r="V25" t="str">
            <v>HP</v>
          </cell>
        </row>
        <row r="26">
          <cell r="V26" t="str">
            <v>km</v>
          </cell>
        </row>
        <row r="27">
          <cell r="V27" t="str">
            <v>UND</v>
          </cell>
        </row>
        <row r="28">
          <cell r="V28" t="str">
            <v>DIA</v>
          </cell>
        </row>
        <row r="29">
          <cell r="V29" t="str">
            <v>VB</v>
          </cell>
        </row>
        <row r="30">
          <cell r="V30" t="str">
            <v>BR</v>
          </cell>
        </row>
        <row r="31">
          <cell r="V31" t="str">
            <v>UNJ</v>
          </cell>
        </row>
        <row r="32">
          <cell r="V32" t="str">
            <v>LOTE</v>
          </cell>
        </row>
        <row r="33">
          <cell r="V33" t="str">
            <v>kh</v>
          </cell>
        </row>
        <row r="34">
          <cell r="V34" t="str">
            <v>%</v>
          </cell>
        </row>
        <row r="35">
          <cell r="V35" t="str">
            <v>UNID.</v>
          </cell>
        </row>
        <row r="36">
          <cell r="V36" t="str">
            <v>BARRA</v>
          </cell>
        </row>
        <row r="37">
          <cell r="V37" t="str">
            <v>gl</v>
          </cell>
        </row>
        <row r="38">
          <cell r="V38" t="str">
            <v>Unid</v>
          </cell>
        </row>
        <row r="39">
          <cell r="V39" t="str">
            <v>ROLO</v>
          </cell>
        </row>
        <row r="40">
          <cell r="V40" t="str">
            <v>PÇ</v>
          </cell>
        </row>
        <row r="41">
          <cell r="V41" t="str">
            <v>CONJ</v>
          </cell>
        </row>
        <row r="42">
          <cell r="V42" t="str">
            <v>VB%</v>
          </cell>
        </row>
        <row r="43">
          <cell r="V43" t="str">
            <v>MÊS</v>
          </cell>
        </row>
        <row r="44">
          <cell r="V44" t="str">
            <v>CHP</v>
          </cell>
        </row>
        <row r="47">
          <cell r="V47" t="str">
            <v>h.mês</v>
          </cell>
        </row>
        <row r="48">
          <cell r="V48" t="str">
            <v>LATA</v>
          </cell>
        </row>
        <row r="49">
          <cell r="V49" t="str">
            <v>RL</v>
          </cell>
        </row>
        <row r="50">
          <cell r="V50" t="str">
            <v>SIST</v>
          </cell>
        </row>
        <row r="51">
          <cell r="V51" t="str">
            <v>M/L</v>
          </cell>
        </row>
        <row r="52">
          <cell r="V52" t="str">
            <v>HA</v>
          </cell>
        </row>
        <row r="53">
          <cell r="V53" t="str">
            <v>BD</v>
          </cell>
        </row>
        <row r="54">
          <cell r="V54" t="str">
            <v>MxMÊS</v>
          </cell>
        </row>
        <row r="55">
          <cell r="V55" t="str">
            <v>UN.MÊS</v>
          </cell>
        </row>
        <row r="59">
          <cell r="V59" t="str">
            <v>CTO</v>
          </cell>
        </row>
        <row r="60">
          <cell r="V60" t="str">
            <v>UNxMÊS</v>
          </cell>
        </row>
        <row r="61">
          <cell r="V61" t="str">
            <v>VC</v>
          </cell>
        </row>
        <row r="62">
          <cell r="V62" t="str">
            <v>PCT</v>
          </cell>
        </row>
        <row r="63">
          <cell r="V63" t="str">
            <v>CHI</v>
          </cell>
        </row>
        <row r="64">
          <cell r="V64" t="str">
            <v>verba</v>
          </cell>
        </row>
        <row r="65">
          <cell r="V65" t="str">
            <v>KW</v>
          </cell>
        </row>
        <row r="66">
          <cell r="V66" t="str">
            <v>hora</v>
          </cell>
        </row>
        <row r="67">
          <cell r="V67" t="str">
            <v>m³</v>
          </cell>
        </row>
        <row r="68">
          <cell r="V68" t="str">
            <v>PV</v>
          </cell>
        </row>
        <row r="69">
          <cell r="V69" t="str">
            <v xml:space="preserve">M </v>
          </cell>
        </row>
        <row r="70">
          <cell r="V70" t="str">
            <v>CM</v>
          </cell>
        </row>
        <row r="71">
          <cell r="V71" t="str">
            <v xml:space="preserve">M2 </v>
          </cell>
        </row>
        <row r="72">
          <cell r="V72" t="str">
            <v>CM2</v>
          </cell>
        </row>
        <row r="73">
          <cell r="V73" t="str">
            <v xml:space="preserve">UN  </v>
          </cell>
        </row>
        <row r="74">
          <cell r="V74" t="str">
            <v>M3XKM</v>
          </cell>
        </row>
        <row r="75">
          <cell r="V75" t="str">
            <v>PTO</v>
          </cell>
        </row>
        <row r="76">
          <cell r="V76" t="str">
            <v>PT</v>
          </cell>
        </row>
        <row r="77">
          <cell r="V77" t="str">
            <v>U</v>
          </cell>
        </row>
        <row r="78">
          <cell r="V78" t="str">
            <v>CM²</v>
          </cell>
        </row>
        <row r="79">
          <cell r="V79" t="str">
            <v>JGXM</v>
          </cell>
        </row>
        <row r="80">
          <cell r="V80" t="str">
            <v>UN.</v>
          </cell>
        </row>
        <row r="81">
          <cell r="V81" t="str">
            <v>TXKM</v>
          </cell>
        </row>
        <row r="82">
          <cell r="V82" t="str">
            <v>m³xKm</v>
          </cell>
        </row>
        <row r="83">
          <cell r="V83" t="str">
            <v>UNXKM</v>
          </cell>
        </row>
        <row r="84">
          <cell r="V84" t="str">
            <v>m²xd</v>
          </cell>
        </row>
        <row r="85">
          <cell r="V85" t="str">
            <v>ud</v>
          </cell>
        </row>
        <row r="86">
          <cell r="V86" t="str">
            <v>KM²</v>
          </cell>
        </row>
        <row r="87">
          <cell r="V87" t="str">
            <v xml:space="preserve">KG    </v>
          </cell>
        </row>
        <row r="88">
          <cell r="V88" t="str">
            <v xml:space="preserve">UN    </v>
          </cell>
        </row>
        <row r="89">
          <cell r="V89" t="str">
            <v xml:space="preserve">M     </v>
          </cell>
        </row>
        <row r="90">
          <cell r="V90" t="str">
            <v xml:space="preserve">M2    </v>
          </cell>
        </row>
        <row r="91">
          <cell r="V91" t="str">
            <v>M²XMÊS</v>
          </cell>
        </row>
        <row r="92">
          <cell r="V92" t="str">
            <v>UNIDADE</v>
          </cell>
        </row>
        <row r="93">
          <cell r="V93" t="str">
            <v>T.Km</v>
          </cell>
        </row>
        <row r="94">
          <cell r="V94" t="str">
            <v>GB</v>
          </cell>
        </row>
        <row r="95">
          <cell r="V95" t="str">
            <v>jg x m</v>
          </cell>
        </row>
        <row r="96">
          <cell r="V96" t="str">
            <v>LOTES</v>
          </cell>
        </row>
        <row r="97">
          <cell r="V97" t="str">
            <v>ÚN</v>
          </cell>
        </row>
        <row r="98">
          <cell r="V98" t="str">
            <v>KW/H</v>
          </cell>
        </row>
        <row r="99">
          <cell r="V99" t="str">
            <v>m³.km</v>
          </cell>
        </row>
        <row r="100">
          <cell r="V100" t="str">
            <v>M3.KM</v>
          </cell>
        </row>
        <row r="101">
          <cell r="V101" t="str">
            <v>tkm</v>
          </cell>
        </row>
        <row r="102">
          <cell r="V102" t="str">
            <v>UN.MES</v>
          </cell>
        </row>
      </sheetData>
      <sheetData sheetId="4"/>
      <sheetData sheetId="5"/>
      <sheetData sheetId="6">
        <row r="5">
          <cell r="C5" t="str">
            <v>NÃO POSSUI</v>
          </cell>
        </row>
      </sheetData>
      <sheetData sheetId="7">
        <row r="1">
          <cell r="B1" t="str">
            <v>202506</v>
          </cell>
        </row>
      </sheetData>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pageSetUpPr fitToPage="1"/>
  </sheetPr>
  <dimension ref="A1:M48"/>
  <sheetViews>
    <sheetView tabSelected="1" view="pageLayout" zoomScale="120" zoomScaleNormal="100" zoomScaleSheetLayoutView="90" zoomScalePageLayoutView="120" workbookViewId="0">
      <selection sqref="A1:D1"/>
    </sheetView>
  </sheetViews>
  <sheetFormatPr defaultColWidth="9.140625" defaultRowHeight="12.75" x14ac:dyDescent="0.2"/>
  <cols>
    <col min="1" max="1" width="3.28515625" style="5" customWidth="1"/>
    <col min="2" max="2" width="64.85546875" style="5" customWidth="1"/>
    <col min="3" max="3" width="12.85546875" style="5" customWidth="1"/>
    <col min="4" max="4" width="8.140625" style="5" bestFit="1" customWidth="1"/>
    <col min="5" max="5" width="14.140625" style="5" customWidth="1"/>
    <col min="6" max="6" width="5.42578125" style="5" customWidth="1"/>
    <col min="7" max="7" width="5.42578125" style="7" customWidth="1"/>
    <col min="8" max="8" width="9.5703125" style="7" customWidth="1"/>
    <col min="9" max="11" width="9.5703125" style="5" customWidth="1"/>
    <col min="12" max="16384" width="9.140625" style="5"/>
  </cols>
  <sheetData>
    <row r="1" spans="1:13" ht="45" customHeight="1" thickBot="1" x14ac:dyDescent="0.25">
      <c r="A1" s="240" t="s">
        <v>4768</v>
      </c>
      <c r="B1" s="240"/>
      <c r="C1" s="240"/>
      <c r="D1" s="240"/>
      <c r="E1" s="1"/>
      <c r="F1" s="2"/>
      <c r="G1" s="3" t="s">
        <v>0</v>
      </c>
      <c r="H1" s="4"/>
    </row>
    <row r="2" spans="1:13" ht="12.75" customHeight="1" x14ac:dyDescent="0.2">
      <c r="A2" s="241" t="s">
        <v>1</v>
      </c>
      <c r="B2" s="241"/>
      <c r="C2" s="241"/>
      <c r="D2" s="241"/>
      <c r="E2" s="4"/>
      <c r="F2" s="4"/>
      <c r="G2" s="4"/>
      <c r="H2" s="4"/>
    </row>
    <row r="3" spans="1:13" x14ac:dyDescent="0.2">
      <c r="A3" s="6"/>
      <c r="B3" s="6"/>
      <c r="C3" s="6"/>
      <c r="D3" s="6"/>
      <c r="E3" s="6"/>
      <c r="F3" s="6"/>
    </row>
    <row r="4" spans="1:13" x14ac:dyDescent="0.2">
      <c r="A4" s="242" t="str">
        <f>"TABELA RESUMO - "&amp;E4&amp;" - BDI = "&amp;F4*100&amp;"%"</f>
        <v>TABELA RESUMO - Não Desonerado - BDI = 23,54%</v>
      </c>
      <c r="B4" s="242"/>
      <c r="C4" s="242"/>
      <c r="D4" s="242"/>
      <c r="E4" s="8" t="s">
        <v>4753</v>
      </c>
      <c r="F4" s="9" t="s">
        <v>4771</v>
      </c>
      <c r="G4" s="9">
        <v>0.2979</v>
      </c>
      <c r="H4" s="10"/>
      <c r="I4" s="11"/>
      <c r="J4" s="11"/>
    </row>
    <row r="5" spans="1:13" x14ac:dyDescent="0.2">
      <c r="A5" s="153" t="s">
        <v>2</v>
      </c>
      <c r="B5" s="153" t="s">
        <v>3</v>
      </c>
      <c r="C5" s="153" t="s">
        <v>4</v>
      </c>
      <c r="D5" s="154" t="s">
        <v>5</v>
      </c>
      <c r="E5" s="12"/>
      <c r="F5" s="12"/>
      <c r="G5" s="10"/>
      <c r="H5" s="10"/>
      <c r="I5" s="11"/>
      <c r="J5" s="11"/>
    </row>
    <row r="6" spans="1:13" x14ac:dyDescent="0.2">
      <c r="A6" s="155" t="s">
        <v>6</v>
      </c>
      <c r="B6" s="155" t="s">
        <v>7</v>
      </c>
      <c r="C6" s="156">
        <v>72000.87</v>
      </c>
      <c r="D6" s="157">
        <f>RESUMO!$C6/SUMIF(RESUMO!$A$6:$A$22,"&lt;&gt;*.*",RESUMO!$C$6:$C$22)</f>
        <v>8.3296104859051714E-3</v>
      </c>
      <c r="E6" s="13"/>
      <c r="F6" s="14"/>
      <c r="G6" s="10"/>
      <c r="H6" s="10"/>
      <c r="I6" s="11"/>
      <c r="J6" s="11"/>
    </row>
    <row r="7" spans="1:13" x14ac:dyDescent="0.2">
      <c r="A7" s="155" t="s">
        <v>8</v>
      </c>
      <c r="B7" s="155" t="s">
        <v>9</v>
      </c>
      <c r="C7" s="156">
        <v>274890.77</v>
      </c>
      <c r="D7" s="157">
        <f>RESUMO!$C7/SUMIF(RESUMO!$A$6:$A$22,"&lt;&gt;*.*",RESUMO!$C$6:$C$22)</f>
        <v>3.1801463513851248E-2</v>
      </c>
      <c r="E7" s="13"/>
      <c r="F7" s="14"/>
      <c r="G7" s="10"/>
      <c r="H7" s="10"/>
      <c r="I7" s="11"/>
      <c r="J7" s="11"/>
    </row>
    <row r="8" spans="1:13" x14ac:dyDescent="0.2">
      <c r="A8" s="155" t="s">
        <v>10</v>
      </c>
      <c r="B8" s="155" t="s">
        <v>11</v>
      </c>
      <c r="C8" s="156">
        <v>403228.21</v>
      </c>
      <c r="D8" s="157">
        <f>RESUMO!$C8/SUMIF(RESUMO!$A$6:$A$22,"&lt;&gt;*.*",RESUMO!$C$6:$C$22)</f>
        <v>4.6648518639132733E-2</v>
      </c>
      <c r="E8" s="13"/>
      <c r="F8" s="14"/>
      <c r="G8" s="10"/>
      <c r="H8" s="10"/>
      <c r="I8" s="11"/>
      <c r="J8" s="11"/>
    </row>
    <row r="9" spans="1:13" x14ac:dyDescent="0.2">
      <c r="A9" s="155" t="s">
        <v>12</v>
      </c>
      <c r="B9" s="155" t="s">
        <v>13</v>
      </c>
      <c r="C9" s="156">
        <v>135434.9</v>
      </c>
      <c r="D9" s="157">
        <f>RESUMO!$C9/SUMIF(RESUMO!$A$6:$A$22,"&lt;&gt;*.*",RESUMO!$C$6:$C$22)</f>
        <v>1.5668143498787142E-2</v>
      </c>
      <c r="E9" s="13"/>
      <c r="F9" s="14"/>
      <c r="G9" s="10"/>
      <c r="H9" s="10"/>
      <c r="I9" s="11"/>
      <c r="J9" s="15"/>
      <c r="K9" s="15"/>
      <c r="L9" s="15"/>
      <c r="M9" s="15"/>
    </row>
    <row r="10" spans="1:13" x14ac:dyDescent="0.2">
      <c r="A10" s="155" t="s">
        <v>14</v>
      </c>
      <c r="B10" s="155" t="s">
        <v>15</v>
      </c>
      <c r="C10" s="156">
        <v>2603016.62</v>
      </c>
      <c r="D10" s="157">
        <f>RESUMO!$C10/SUMIF(RESUMO!$A$6:$A$22,"&lt;&gt;*.*",RESUMO!$C$6:$C$22)</f>
        <v>0.30113684088730369</v>
      </c>
      <c r="E10" s="13"/>
      <c r="F10" s="14"/>
      <c r="G10" s="10"/>
      <c r="H10" s="10"/>
      <c r="I10" s="11"/>
      <c r="J10" s="11"/>
    </row>
    <row r="11" spans="1:13" x14ac:dyDescent="0.2">
      <c r="A11" s="155" t="s">
        <v>16</v>
      </c>
      <c r="B11" s="155" t="s">
        <v>17</v>
      </c>
      <c r="C11" s="156">
        <v>274822.90999999997</v>
      </c>
      <c r="D11" s="157">
        <f>RESUMO!$C11/SUMIF(RESUMO!$A$6:$A$22,"&lt;&gt;*.*",RESUMO!$C$6:$C$22)</f>
        <v>3.1793612950829248E-2</v>
      </c>
      <c r="E11" s="13"/>
      <c r="F11" s="14"/>
      <c r="G11" s="10"/>
      <c r="H11" s="10"/>
      <c r="I11" s="11"/>
      <c r="J11" s="11"/>
    </row>
    <row r="12" spans="1:13" x14ac:dyDescent="0.2">
      <c r="A12" s="155" t="s">
        <v>18</v>
      </c>
      <c r="B12" s="155" t="s">
        <v>19</v>
      </c>
      <c r="C12" s="156">
        <v>511865.65</v>
      </c>
      <c r="D12" s="157">
        <f>RESUMO!$C12/SUMIF(RESUMO!$A$6:$A$22,"&lt;&gt;*.*",RESUMO!$C$6:$C$22)</f>
        <v>5.9216527322720772E-2</v>
      </c>
      <c r="E12" s="16"/>
      <c r="F12" s="14"/>
      <c r="G12" s="10"/>
      <c r="H12" s="10"/>
      <c r="I12" s="11"/>
      <c r="J12" s="11"/>
    </row>
    <row r="13" spans="1:13" x14ac:dyDescent="0.2">
      <c r="A13" s="155" t="s">
        <v>20</v>
      </c>
      <c r="B13" s="155" t="s">
        <v>21</v>
      </c>
      <c r="C13" s="156">
        <v>899276.47</v>
      </c>
      <c r="D13" s="157">
        <f>RESUMO!$C13/SUMIF(RESUMO!$A$6:$A$22,"&lt;&gt;*.*",RESUMO!$C$6:$C$22)</f>
        <v>0.1040351694950323</v>
      </c>
      <c r="E13" s="16"/>
      <c r="F13" s="14"/>
      <c r="G13" s="10"/>
      <c r="H13" s="10"/>
      <c r="I13" s="11"/>
      <c r="J13" s="11"/>
    </row>
    <row r="14" spans="1:13" x14ac:dyDescent="0.2">
      <c r="A14" s="155" t="s">
        <v>22</v>
      </c>
      <c r="B14" s="155" t="s">
        <v>23</v>
      </c>
      <c r="C14" s="156">
        <v>659159.48</v>
      </c>
      <c r="D14" s="157">
        <f>RESUMO!$C14/SUMIF(RESUMO!$A$6:$A$22,"&lt;&gt;*.*",RESUMO!$C$6:$C$22)</f>
        <v>7.6256602406218149E-2</v>
      </c>
      <c r="E14" s="16"/>
      <c r="F14" s="14"/>
      <c r="G14" s="10"/>
      <c r="H14" s="10"/>
      <c r="I14" s="11"/>
      <c r="J14" s="11"/>
    </row>
    <row r="15" spans="1:13" x14ac:dyDescent="0.2">
      <c r="A15" s="155" t="s">
        <v>24</v>
      </c>
      <c r="B15" s="155" t="s">
        <v>25</v>
      </c>
      <c r="C15" s="156">
        <v>683753.06</v>
      </c>
      <c r="D15" s="157">
        <f>RESUMO!$C15/SUMIF(RESUMO!$A$6:$A$22,"&lt;&gt;*.*",RESUMO!$C$6:$C$22)</f>
        <v>7.9101775552791909E-2</v>
      </c>
      <c r="E15" s="16"/>
      <c r="F15" s="14"/>
      <c r="G15" s="10"/>
      <c r="H15" s="10"/>
      <c r="I15" s="11"/>
      <c r="J15" s="11"/>
    </row>
    <row r="16" spans="1:13" x14ac:dyDescent="0.2">
      <c r="A16" s="155" t="s">
        <v>26</v>
      </c>
      <c r="B16" s="155" t="s">
        <v>27</v>
      </c>
      <c r="C16" s="156">
        <v>272866.28999999998</v>
      </c>
      <c r="D16" s="157">
        <f>RESUMO!$C16/SUMIF(RESUMO!$A$6:$A$22,"&lt;&gt;*.*",RESUMO!$C$6:$C$22)</f>
        <v>3.1567256207238069E-2</v>
      </c>
      <c r="E16" s="16"/>
      <c r="F16" s="14"/>
      <c r="G16" s="10"/>
      <c r="H16" s="10"/>
      <c r="I16" s="11"/>
      <c r="J16" s="11"/>
    </row>
    <row r="17" spans="1:10" x14ac:dyDescent="0.2">
      <c r="A17" s="155" t="s">
        <v>28</v>
      </c>
      <c r="B17" s="155" t="s">
        <v>29</v>
      </c>
      <c r="C17" s="156">
        <v>181716.4</v>
      </c>
      <c r="D17" s="157">
        <f>RESUMO!$C17/SUMIF(RESUMO!$A$6:$A$22,"&lt;&gt;*.*",RESUMO!$C$6:$C$22)</f>
        <v>2.1022340853672161E-2</v>
      </c>
      <c r="E17" s="16"/>
      <c r="F17" s="14"/>
      <c r="G17" s="10"/>
      <c r="H17" s="10"/>
      <c r="I17" s="11"/>
      <c r="J17" s="11"/>
    </row>
    <row r="18" spans="1:10" ht="24" customHeight="1" x14ac:dyDescent="0.2">
      <c r="A18" s="155" t="s">
        <v>30</v>
      </c>
      <c r="B18" s="155" t="s">
        <v>31</v>
      </c>
      <c r="C18" s="156">
        <v>511508.42</v>
      </c>
      <c r="D18" s="236">
        <f>RESUMO!$C18/SUMIF(RESUMO!$A$6:$A$22,"&lt;&gt;*.*",RESUMO!$C$6:$C$22)</f>
        <v>5.9175200228285936E-2</v>
      </c>
      <c r="E18" s="16"/>
      <c r="F18" s="14"/>
      <c r="G18" s="10"/>
      <c r="H18" s="10"/>
      <c r="I18" s="11"/>
      <c r="J18" s="11"/>
    </row>
    <row r="19" spans="1:10" x14ac:dyDescent="0.2">
      <c r="A19" s="155" t="s">
        <v>32</v>
      </c>
      <c r="B19" s="155" t="s">
        <v>33</v>
      </c>
      <c r="C19" s="156">
        <v>20448.05</v>
      </c>
      <c r="D19" s="157">
        <f>RESUMO!$C19/SUMIF(RESUMO!$A$6:$A$22,"&lt;&gt;*.*",RESUMO!$C$6:$C$22)</f>
        <v>2.3655865782776409E-3</v>
      </c>
      <c r="E19" s="16"/>
      <c r="F19" s="14"/>
    </row>
    <row r="20" spans="1:10" x14ac:dyDescent="0.2">
      <c r="A20" s="155" t="s">
        <v>34</v>
      </c>
      <c r="B20" s="155" t="s">
        <v>35</v>
      </c>
      <c r="C20" s="156">
        <v>225454.22</v>
      </c>
      <c r="D20" s="157">
        <f>RESUMO!$C20/SUMIF(RESUMO!$A$6:$A$22,"&lt;&gt;*.*",RESUMO!$C$6:$C$22)</f>
        <v>2.6082265881003541E-2</v>
      </c>
      <c r="E20" s="17"/>
      <c r="F20" s="17"/>
    </row>
    <row r="21" spans="1:10" x14ac:dyDescent="0.2">
      <c r="A21" s="155" t="s">
        <v>36</v>
      </c>
      <c r="B21" s="155" t="s">
        <v>37</v>
      </c>
      <c r="C21" s="156">
        <v>5208.6499999999996</v>
      </c>
      <c r="D21" s="157">
        <f>RESUMO!$C21/SUMIF(RESUMO!$A$6:$A$22,"&lt;&gt;*.*",RESUMO!$C$6:$C$22)</f>
        <v>6.0257640855464613E-4</v>
      </c>
      <c r="E21" s="18"/>
    </row>
    <row r="22" spans="1:10" x14ac:dyDescent="0.2">
      <c r="A22" s="158" t="s">
        <v>38</v>
      </c>
      <c r="B22" s="158" t="s">
        <v>39</v>
      </c>
      <c r="C22" s="159">
        <v>909315.05</v>
      </c>
      <c r="D22" s="160">
        <f>RESUMO!$C22/SUMIF(RESUMO!$A$6:$A$22,"&lt;&gt;*.*",RESUMO!$C$6:$C$22)</f>
        <v>0.1051965090903955</v>
      </c>
    </row>
    <row r="23" spans="1:10" x14ac:dyDescent="0.2">
      <c r="A23" s="19"/>
      <c r="B23" s="20" t="s">
        <v>40</v>
      </c>
      <c r="C23" s="21">
        <f>SUMIF(RESUMO!$A$6:$A$22,"&lt;&gt;*.*",RESUMO!$C$6:$C$22)</f>
        <v>8643966.0200000014</v>
      </c>
      <c r="D23" s="17"/>
    </row>
    <row r="24" spans="1:10" x14ac:dyDescent="0.2">
      <c r="A24" s="19"/>
      <c r="B24" s="19"/>
      <c r="C24" s="19"/>
      <c r="D24" s="19"/>
    </row>
    <row r="25" spans="1:10" x14ac:dyDescent="0.2">
      <c r="A25" s="242" t="str">
        <f>"TABELA RESUMO - "&amp;IF(E4="Não Desonerado","Desonerado","Não Desonerado")&amp;" - BDI = "&amp;G4*100&amp;"%"</f>
        <v>TABELA RESUMO - Desonerado - BDI = 29,79%</v>
      </c>
      <c r="B25" s="242"/>
      <c r="C25" s="242"/>
      <c r="D25" s="242"/>
    </row>
    <row r="26" spans="1:10" x14ac:dyDescent="0.2">
      <c r="A26" s="153" t="s">
        <v>2</v>
      </c>
      <c r="B26" s="153" t="s">
        <v>3</v>
      </c>
      <c r="C26" s="153" t="s">
        <v>4</v>
      </c>
      <c r="D26" s="154" t="s">
        <v>5</v>
      </c>
    </row>
    <row r="27" spans="1:10" x14ac:dyDescent="0.2">
      <c r="A27" s="161" t="s">
        <v>6</v>
      </c>
      <c r="B27" s="161" t="s">
        <v>7</v>
      </c>
      <c r="C27" s="162">
        <v>73089.8</v>
      </c>
      <c r="D27" s="157">
        <f>RESUMO!$C27/SUMIF(RESUMO!$A$27:$A$43,"&lt;&gt;*.*",RESUMO!$C$27:$C$43)</f>
        <v>8.2646870177190256E-3</v>
      </c>
    </row>
    <row r="28" spans="1:10" x14ac:dyDescent="0.2">
      <c r="A28" s="161" t="s">
        <v>8</v>
      </c>
      <c r="B28" s="161" t="s">
        <v>9</v>
      </c>
      <c r="C28" s="163">
        <v>282272.03999999998</v>
      </c>
      <c r="D28" s="157">
        <f>RESUMO!$C28/SUMIF(RESUMO!$A$27:$A$43,"&lt;&gt;*.*",RESUMO!$C$27:$C$43)</f>
        <v>3.1918134465452982E-2</v>
      </c>
    </row>
    <row r="29" spans="1:10" x14ac:dyDescent="0.2">
      <c r="A29" s="161" t="s">
        <v>10</v>
      </c>
      <c r="B29" s="161" t="s">
        <v>11</v>
      </c>
      <c r="C29" s="163">
        <v>414415.32</v>
      </c>
      <c r="D29" s="157">
        <f>RESUMO!$C29/SUMIF(RESUMO!$A$27:$A$43,"&lt;&gt;*.*",RESUMO!$C$27:$C$43)</f>
        <v>4.6860340500971077E-2</v>
      </c>
    </row>
    <row r="30" spans="1:10" x14ac:dyDescent="0.2">
      <c r="A30" s="161" t="s">
        <v>12</v>
      </c>
      <c r="B30" s="161" t="s">
        <v>13</v>
      </c>
      <c r="C30" s="163">
        <v>139736.76</v>
      </c>
      <c r="D30" s="157">
        <f>RESUMO!$C30/SUMIF(RESUMO!$A$27:$A$43,"&lt;&gt;*.*",RESUMO!$C$27:$C$43)</f>
        <v>1.5800844800096858E-2</v>
      </c>
    </row>
    <row r="31" spans="1:10" x14ac:dyDescent="0.2">
      <c r="A31" s="161" t="s">
        <v>14</v>
      </c>
      <c r="B31" s="161" t="s">
        <v>15</v>
      </c>
      <c r="C31" s="163">
        <v>2703605.03</v>
      </c>
      <c r="D31" s="157">
        <f>RESUMO!$C31/SUMIF(RESUMO!$A$27:$A$43,"&lt;&gt;*.*",RESUMO!$C$27:$C$43)</f>
        <v>0.30571227985958171</v>
      </c>
    </row>
    <row r="32" spans="1:10" x14ac:dyDescent="0.2">
      <c r="A32" s="161" t="s">
        <v>16</v>
      </c>
      <c r="B32" s="161" t="s">
        <v>17</v>
      </c>
      <c r="C32" s="163">
        <v>281966.03000000003</v>
      </c>
      <c r="D32" s="157">
        <f>RESUMO!$C32/SUMIF(RESUMO!$A$27:$A$43,"&lt;&gt;*.*",RESUMO!$C$27:$C$43)</f>
        <v>3.1883532142361497E-2</v>
      </c>
    </row>
    <row r="33" spans="1:4" x14ac:dyDescent="0.2">
      <c r="A33" s="161" t="s">
        <v>18</v>
      </c>
      <c r="B33" s="161" t="s">
        <v>19</v>
      </c>
      <c r="C33" s="163">
        <v>518976.83</v>
      </c>
      <c r="D33" s="157">
        <f>RESUMO!$C33/SUMIF(RESUMO!$A$27:$A$43,"&lt;&gt;*.*",RESUMO!$C$27:$C$43)</f>
        <v>5.8683716050638719E-2</v>
      </c>
    </row>
    <row r="34" spans="1:4" x14ac:dyDescent="0.2">
      <c r="A34" s="161" t="s">
        <v>20</v>
      </c>
      <c r="B34" s="161" t="s">
        <v>21</v>
      </c>
      <c r="C34" s="163">
        <v>923675.26</v>
      </c>
      <c r="D34" s="157">
        <f>RESUMO!$C34/SUMIF(RESUMO!$A$27:$A$43,"&lt;&gt;*.*",RESUMO!$C$27:$C$43)</f>
        <v>0.10444531151966821</v>
      </c>
    </row>
    <row r="35" spans="1:4" x14ac:dyDescent="0.2">
      <c r="A35" s="161" t="s">
        <v>22</v>
      </c>
      <c r="B35" s="161" t="s">
        <v>23</v>
      </c>
      <c r="C35" s="163">
        <v>677575.9</v>
      </c>
      <c r="D35" s="157">
        <f>RESUMO!$C35/SUMIF(RESUMO!$A$27:$A$43,"&lt;&gt;*.*",RESUMO!$C$27:$C$43)</f>
        <v>7.6617431491798921E-2</v>
      </c>
    </row>
    <row r="36" spans="1:4" x14ac:dyDescent="0.2">
      <c r="A36" s="161" t="s">
        <v>24</v>
      </c>
      <c r="B36" s="161" t="s">
        <v>25</v>
      </c>
      <c r="C36" s="163">
        <v>695077</v>
      </c>
      <c r="D36" s="157">
        <f>RESUMO!$C36/SUMIF(RESUMO!$A$27:$A$43,"&lt;&gt;*.*",RESUMO!$C$27:$C$43)</f>
        <v>7.8596382234115941E-2</v>
      </c>
    </row>
    <row r="37" spans="1:4" x14ac:dyDescent="0.2">
      <c r="A37" s="161" t="s">
        <v>26</v>
      </c>
      <c r="B37" s="161" t="s">
        <v>27</v>
      </c>
      <c r="C37" s="163">
        <v>281304.93</v>
      </c>
      <c r="D37" s="157">
        <f>RESUMO!$C37/SUMIF(RESUMO!$A$27:$A$43,"&lt;&gt;*.*",RESUMO!$C$27:$C$43)</f>
        <v>3.180877773631012E-2</v>
      </c>
    </row>
    <row r="38" spans="1:4" x14ac:dyDescent="0.2">
      <c r="A38" s="161" t="s">
        <v>28</v>
      </c>
      <c r="B38" s="161" t="s">
        <v>29</v>
      </c>
      <c r="C38" s="163">
        <v>189957.42</v>
      </c>
      <c r="D38" s="157">
        <f>RESUMO!$C38/SUMIF(RESUMO!$A$27:$A$43,"&lt;&gt;*.*",RESUMO!$C$27:$C$43)</f>
        <v>2.1479585701334531E-2</v>
      </c>
    </row>
    <row r="39" spans="1:4" ht="21.75" customHeight="1" x14ac:dyDescent="0.2">
      <c r="A39" s="234" t="s">
        <v>30</v>
      </c>
      <c r="B39" s="155" t="s">
        <v>31</v>
      </c>
      <c r="C39" s="235">
        <v>531547.44999999995</v>
      </c>
      <c r="D39" s="236">
        <f>RESUMO!$C39/SUMIF(RESUMO!$A$27:$A$43,"&lt;&gt;*.*",RESUMO!$C$27:$C$43)</f>
        <v>6.0105148862312559E-2</v>
      </c>
    </row>
    <row r="40" spans="1:4" x14ac:dyDescent="0.2">
      <c r="A40" s="161" t="s">
        <v>32</v>
      </c>
      <c r="B40" s="161" t="s">
        <v>33</v>
      </c>
      <c r="C40" s="163">
        <v>21098.44</v>
      </c>
      <c r="D40" s="157">
        <f>RESUMO!$C40/SUMIF(RESUMO!$A$27:$A$43,"&lt;&gt;*.*",RESUMO!$C$27:$C$43)</f>
        <v>2.3857228116936123E-3</v>
      </c>
    </row>
    <row r="41" spans="1:4" x14ac:dyDescent="0.2">
      <c r="A41" s="161" t="s">
        <v>34</v>
      </c>
      <c r="B41" s="161" t="s">
        <v>35</v>
      </c>
      <c r="C41" s="163">
        <v>232688.86</v>
      </c>
      <c r="D41" s="164">
        <f>RESUMO!$C41/SUMIF(RESUMO!$A$27:$A$43,"&lt;&gt;*.*",RESUMO!$C$27:$C$43)</f>
        <v>2.6311477120061072E-2</v>
      </c>
    </row>
    <row r="42" spans="1:4" x14ac:dyDescent="0.2">
      <c r="A42" s="161" t="s">
        <v>36</v>
      </c>
      <c r="B42" s="161" t="s">
        <v>37</v>
      </c>
      <c r="C42" s="163">
        <v>5149.99</v>
      </c>
      <c r="D42" s="164">
        <f>RESUMO!$C42/SUMIF(RESUMO!$A$27:$A$43,"&lt;&gt;*.*",RESUMO!$C$27:$C$43)</f>
        <v>5.8233919773186958E-4</v>
      </c>
    </row>
    <row r="43" spans="1:4" x14ac:dyDescent="0.2">
      <c r="A43" s="165" t="s">
        <v>38</v>
      </c>
      <c r="B43" s="165" t="s">
        <v>39</v>
      </c>
      <c r="C43" s="166">
        <v>871488.82</v>
      </c>
      <c r="D43" s="167">
        <f>RESUMO!$C43/SUMIF(RESUMO!$A$27:$A$43,"&lt;&gt;*.*",RESUMO!$C$27:$C$43)</f>
        <v>9.854428848815118E-2</v>
      </c>
    </row>
    <row r="44" spans="1:4" x14ac:dyDescent="0.2">
      <c r="B44" s="20" t="s">
        <v>40</v>
      </c>
      <c r="C44" s="21">
        <f>SUMIF(RESUMO!$A$27:$A$43,"&lt;&gt;*.*",RESUMO!$C$27:$C$43)</f>
        <v>8843625.8800000008</v>
      </c>
    </row>
    <row r="47" spans="1:4" x14ac:dyDescent="0.2">
      <c r="A47" s="243" t="str">
        <f>"ORÇAMENTO ADOTADO UTILIZARÁ ENCARGOS SOCIAIS "&amp;UPPER(E4)&amp;"S, POR SER O DE MENOR CUSTO, SENDO ESTA ALTERNATIVA A MAIS VANTAJOSA PARA A ADMINISTRAÇÃO PÚBLICA."</f>
        <v>ORÇAMENTO ADOTADO UTILIZARÁ ENCARGOS SOCIAIS NÃO DESONERADOS, POR SER O DE MENOR CUSTO, SENDO ESTA ALTERNATIVA A MAIS VANTAJOSA PARA A ADMINISTRAÇÃO PÚBLICA.</v>
      </c>
      <c r="B47" s="243"/>
      <c r="C47" s="243"/>
      <c r="D47" s="243"/>
    </row>
    <row r="48" spans="1:4" x14ac:dyDescent="0.2">
      <c r="A48" s="243"/>
      <c r="B48" s="243"/>
      <c r="C48" s="243"/>
      <c r="D48" s="243"/>
    </row>
  </sheetData>
  <mergeCells count="5">
    <mergeCell ref="A1:D1"/>
    <mergeCell ref="A2:D2"/>
    <mergeCell ref="A4:D4"/>
    <mergeCell ref="A25:D25"/>
    <mergeCell ref="A47:D48"/>
  </mergeCells>
  <conditionalFormatting sqref="A6:D22 A27:D43">
    <cfRule type="expression" dxfId="639" priority="1">
      <formula>COLUMN()=3</formula>
    </cfRule>
    <cfRule type="expression" dxfId="638" priority="2">
      <formula>COLUMN()=4</formula>
    </cfRule>
  </conditionalFormatting>
  <pageMargins left="0.78740157480314998" right="0.70866141732283505" top="0.98425196850393704" bottom="0.70866141732283505" header="0.39370078740157499" footer="0.196850393700787"/>
  <pageSetup paperSize="9" scale="75" orientation="portrait"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&amp;A&amp;R&amp;G&amp;C&amp;6HMAS
08/12/2025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U1215"/>
  <sheetViews>
    <sheetView tabSelected="1" view="pageLayout" zoomScaleNormal="80" zoomScaleSheetLayoutView="100" workbookViewId="0">
      <selection sqref="A1:D1"/>
    </sheetView>
  </sheetViews>
  <sheetFormatPr defaultColWidth="9.140625" defaultRowHeight="12.75" x14ac:dyDescent="0.2"/>
  <cols>
    <col min="1" max="1" width="6.42578125" style="5" customWidth="1"/>
    <col min="2" max="2" width="10" style="5" bestFit="1" customWidth="1"/>
    <col min="3" max="3" width="9.85546875" style="5" bestFit="1" customWidth="1"/>
    <col min="4" max="4" width="68.7109375" style="5" customWidth="1"/>
    <col min="5" max="5" width="6.140625" style="5" customWidth="1"/>
    <col min="6" max="6" width="10.5703125" style="5" customWidth="1"/>
    <col min="7" max="7" width="8.7109375" style="5" customWidth="1"/>
    <col min="8" max="8" width="11.140625" style="5" customWidth="1"/>
    <col min="9" max="9" width="12" style="5" bestFit="1" customWidth="1"/>
    <col min="10" max="10" width="8.42578125" style="5" customWidth="1"/>
    <col min="11" max="11" width="11.140625" style="5" customWidth="1"/>
    <col min="12" max="12" width="12.7109375" style="5" customWidth="1"/>
    <col min="13" max="16384" width="9.140625" style="5"/>
  </cols>
  <sheetData>
    <row r="1" spans="1:21" ht="34.5" customHeight="1" thickBot="1" x14ac:dyDescent="0.25">
      <c r="A1" s="244" t="s">
        <v>4773</v>
      </c>
      <c r="B1" s="244"/>
      <c r="C1" s="244"/>
      <c r="D1" s="244"/>
      <c r="E1" s="244"/>
      <c r="F1" s="244"/>
      <c r="G1" s="244"/>
      <c r="H1" s="244"/>
      <c r="I1" s="244"/>
      <c r="J1" s="244"/>
      <c r="K1" s="22"/>
      <c r="M1" s="23"/>
    </row>
    <row r="2" spans="1:21" x14ac:dyDescent="0.2">
      <c r="A2" s="241" t="s">
        <v>41</v>
      </c>
      <c r="B2" s="241"/>
      <c r="C2" s="241"/>
      <c r="D2" s="241"/>
      <c r="E2" s="241"/>
      <c r="F2" s="241"/>
      <c r="G2" s="241"/>
      <c r="H2" s="241"/>
      <c r="I2" s="241"/>
      <c r="J2" s="241"/>
      <c r="M2" s="23"/>
    </row>
    <row r="3" spans="1:21" x14ac:dyDescent="0.2">
      <c r="A3" s="168" t="s">
        <v>2</v>
      </c>
      <c r="B3" s="169" t="s">
        <v>42</v>
      </c>
      <c r="C3" s="169" t="s">
        <v>43</v>
      </c>
      <c r="D3" s="169" t="s">
        <v>3</v>
      </c>
      <c r="E3" s="169" t="s">
        <v>44</v>
      </c>
      <c r="F3" s="169" t="s">
        <v>45</v>
      </c>
      <c r="G3" s="169" t="s">
        <v>46</v>
      </c>
      <c r="H3" s="170" t="s">
        <v>47</v>
      </c>
      <c r="I3" s="169" t="s">
        <v>4</v>
      </c>
      <c r="J3" s="171" t="s">
        <v>48</v>
      </c>
      <c r="K3" s="172" t="s">
        <v>49</v>
      </c>
      <c r="L3" s="24"/>
      <c r="M3" s="25"/>
      <c r="N3" s="25"/>
      <c r="O3" s="25"/>
      <c r="P3" s="25"/>
      <c r="Q3" s="25"/>
      <c r="R3" s="25"/>
      <c r="S3" s="25"/>
      <c r="T3" s="25"/>
      <c r="U3" s="25"/>
    </row>
    <row r="4" spans="1:21" x14ac:dyDescent="0.2">
      <c r="A4" s="173" t="s">
        <v>6</v>
      </c>
      <c r="B4" s="174"/>
      <c r="C4" s="174"/>
      <c r="D4" s="174" t="s">
        <v>7</v>
      </c>
      <c r="E4" s="175"/>
      <c r="F4" s="174"/>
      <c r="G4" s="174"/>
      <c r="H4" s="176" t="s">
        <v>50</v>
      </c>
      <c r="I4" s="177">
        <v>72000.87</v>
      </c>
      <c r="J4" s="178">
        <v>8.3296104859051732E-3</v>
      </c>
      <c r="K4" s="179" t="s">
        <v>51</v>
      </c>
      <c r="L4" s="27"/>
    </row>
    <row r="5" spans="1:21" x14ac:dyDescent="0.2">
      <c r="A5" s="173" t="s">
        <v>52</v>
      </c>
      <c r="B5" s="174"/>
      <c r="C5" s="174"/>
      <c r="D5" s="174" t="s">
        <v>53</v>
      </c>
      <c r="E5" s="175"/>
      <c r="F5" s="174"/>
      <c r="G5" s="174"/>
      <c r="H5" s="176" t="s">
        <v>50</v>
      </c>
      <c r="I5" s="177">
        <v>72000.87</v>
      </c>
      <c r="J5" s="178">
        <v>8.3296104859051732E-3</v>
      </c>
      <c r="K5" s="179" t="s">
        <v>51</v>
      </c>
      <c r="L5" s="27"/>
    </row>
    <row r="6" spans="1:21" ht="19.5" x14ac:dyDescent="0.2">
      <c r="A6" s="173" t="s">
        <v>54</v>
      </c>
      <c r="B6" s="174" t="s">
        <v>55</v>
      </c>
      <c r="C6" s="174" t="s">
        <v>56</v>
      </c>
      <c r="D6" s="180" t="s">
        <v>57</v>
      </c>
      <c r="E6" s="175" t="s">
        <v>58</v>
      </c>
      <c r="F6" s="174">
        <v>8</v>
      </c>
      <c r="G6" s="174">
        <v>455.88</v>
      </c>
      <c r="H6" s="176" t="s">
        <v>59</v>
      </c>
      <c r="I6" s="177">
        <v>4505.5200000000004</v>
      </c>
      <c r="J6" s="178">
        <v>5.2123296060805203E-4</v>
      </c>
      <c r="K6" s="179" t="s">
        <v>60</v>
      </c>
      <c r="L6" s="27"/>
    </row>
    <row r="7" spans="1:21" ht="19.5" x14ac:dyDescent="0.2">
      <c r="A7" s="173" t="s">
        <v>61</v>
      </c>
      <c r="B7" s="174" t="s">
        <v>62</v>
      </c>
      <c r="C7" s="174" t="s">
        <v>4774</v>
      </c>
      <c r="D7" s="174" t="s">
        <v>63</v>
      </c>
      <c r="E7" s="175" t="s">
        <v>64</v>
      </c>
      <c r="F7" s="174">
        <v>18</v>
      </c>
      <c r="G7" s="174">
        <v>903.5</v>
      </c>
      <c r="H7" s="176" t="s">
        <v>65</v>
      </c>
      <c r="I7" s="177">
        <v>18747.900000000001</v>
      </c>
      <c r="J7" s="178">
        <v>2.1689002428540321E-3</v>
      </c>
      <c r="K7" s="179" t="s">
        <v>66</v>
      </c>
      <c r="L7" s="27"/>
    </row>
    <row r="8" spans="1:21" ht="19.5" x14ac:dyDescent="0.2">
      <c r="A8" s="173" t="s">
        <v>67</v>
      </c>
      <c r="B8" s="174" t="s">
        <v>68</v>
      </c>
      <c r="C8" s="174" t="s">
        <v>69</v>
      </c>
      <c r="D8" s="174" t="s">
        <v>70</v>
      </c>
      <c r="E8" s="175" t="s">
        <v>71</v>
      </c>
      <c r="F8" s="174">
        <v>1</v>
      </c>
      <c r="G8" s="174">
        <v>1083.76</v>
      </c>
      <c r="H8" s="176" t="s">
        <v>72</v>
      </c>
      <c r="I8" s="177">
        <v>1338.87</v>
      </c>
      <c r="J8" s="178">
        <v>1.5489070606041091E-4</v>
      </c>
      <c r="K8" s="179" t="s">
        <v>60</v>
      </c>
      <c r="L8" s="27"/>
    </row>
    <row r="9" spans="1:21" x14ac:dyDescent="0.2">
      <c r="A9" s="173" t="s">
        <v>73</v>
      </c>
      <c r="B9" s="174" t="s">
        <v>74</v>
      </c>
      <c r="C9" s="174" t="s">
        <v>69</v>
      </c>
      <c r="D9" s="174" t="s">
        <v>75</v>
      </c>
      <c r="E9" s="175" t="s">
        <v>71</v>
      </c>
      <c r="F9" s="174">
        <v>54</v>
      </c>
      <c r="G9" s="174">
        <v>350</v>
      </c>
      <c r="H9" s="176" t="s">
        <v>76</v>
      </c>
      <c r="I9" s="177">
        <v>23349.06</v>
      </c>
      <c r="J9" s="178">
        <v>2.7011975690297775E-3</v>
      </c>
      <c r="K9" s="179" t="s">
        <v>60</v>
      </c>
      <c r="L9" s="27"/>
    </row>
    <row r="10" spans="1:21" ht="39" x14ac:dyDescent="0.2">
      <c r="A10" s="173" t="s">
        <v>77</v>
      </c>
      <c r="B10" s="174" t="s">
        <v>78</v>
      </c>
      <c r="C10" s="174" t="s">
        <v>56</v>
      </c>
      <c r="D10" s="174" t="s">
        <v>79</v>
      </c>
      <c r="E10" s="175" t="s">
        <v>80</v>
      </c>
      <c r="F10" s="174">
        <v>162</v>
      </c>
      <c r="G10" s="174">
        <v>36</v>
      </c>
      <c r="H10" s="176" t="s">
        <v>81</v>
      </c>
      <c r="I10" s="177">
        <v>6723</v>
      </c>
      <c r="J10" s="178">
        <v>7.7776798109162391E-4</v>
      </c>
      <c r="K10" s="179" t="s">
        <v>66</v>
      </c>
      <c r="L10" s="27"/>
    </row>
    <row r="11" spans="1:21" ht="19.5" x14ac:dyDescent="0.2">
      <c r="A11" s="173" t="s">
        <v>82</v>
      </c>
      <c r="B11" s="174" t="s">
        <v>83</v>
      </c>
      <c r="C11" s="174" t="s">
        <v>56</v>
      </c>
      <c r="D11" s="174" t="s">
        <v>84</v>
      </c>
      <c r="E11" s="175" t="s">
        <v>85</v>
      </c>
      <c r="F11" s="174">
        <v>324</v>
      </c>
      <c r="G11" s="174">
        <v>27.65</v>
      </c>
      <c r="H11" s="176" t="s">
        <v>86</v>
      </c>
      <c r="I11" s="177">
        <v>11064.6</v>
      </c>
      <c r="J11" s="178">
        <v>1.2800374243026004E-3</v>
      </c>
      <c r="K11" s="179" t="s">
        <v>60</v>
      </c>
      <c r="L11" s="27"/>
    </row>
    <row r="12" spans="1:21" ht="19.5" x14ac:dyDescent="0.2">
      <c r="A12" s="173" t="s">
        <v>87</v>
      </c>
      <c r="B12" s="174" t="s">
        <v>88</v>
      </c>
      <c r="C12" s="174" t="s">
        <v>56</v>
      </c>
      <c r="D12" s="174" t="s">
        <v>89</v>
      </c>
      <c r="E12" s="175" t="s">
        <v>85</v>
      </c>
      <c r="F12" s="174">
        <v>84.3</v>
      </c>
      <c r="G12" s="174">
        <v>60.23</v>
      </c>
      <c r="H12" s="176" t="s">
        <v>90</v>
      </c>
      <c r="I12" s="177">
        <v>6271.92</v>
      </c>
      <c r="J12" s="178">
        <v>7.2558360195867596E-4</v>
      </c>
      <c r="K12" s="179" t="s">
        <v>60</v>
      </c>
      <c r="L12" s="27"/>
    </row>
    <row r="13" spans="1:21" x14ac:dyDescent="0.2">
      <c r="A13" s="173" t="s">
        <v>8</v>
      </c>
      <c r="B13" s="174"/>
      <c r="C13" s="174"/>
      <c r="D13" s="174" t="s">
        <v>9</v>
      </c>
      <c r="E13" s="175"/>
      <c r="F13" s="174"/>
      <c r="G13" s="174"/>
      <c r="H13" s="176" t="s">
        <v>50</v>
      </c>
      <c r="I13" s="177">
        <v>274890.77</v>
      </c>
      <c r="J13" s="178">
        <v>3.1801463513851248E-2</v>
      </c>
      <c r="K13" s="179" t="s">
        <v>51</v>
      </c>
      <c r="L13" s="27"/>
    </row>
    <row r="14" spans="1:21" x14ac:dyDescent="0.2">
      <c r="A14" s="173" t="s">
        <v>91</v>
      </c>
      <c r="B14" s="174"/>
      <c r="C14" s="174"/>
      <c r="D14" s="174" t="s">
        <v>92</v>
      </c>
      <c r="E14" s="175"/>
      <c r="F14" s="174"/>
      <c r="G14" s="174"/>
      <c r="H14" s="176" t="s">
        <v>50</v>
      </c>
      <c r="I14" s="177">
        <v>99518.71</v>
      </c>
      <c r="J14" s="178">
        <v>1.1513084360782806E-2</v>
      </c>
      <c r="K14" s="179" t="s">
        <v>51</v>
      </c>
      <c r="L14" s="27"/>
    </row>
    <row r="15" spans="1:21" ht="19.5" x14ac:dyDescent="0.2">
      <c r="A15" s="173" t="s">
        <v>93</v>
      </c>
      <c r="B15" s="174" t="s">
        <v>94</v>
      </c>
      <c r="C15" s="174" t="s">
        <v>69</v>
      </c>
      <c r="D15" s="174" t="s">
        <v>95</v>
      </c>
      <c r="E15" s="175" t="s">
        <v>85</v>
      </c>
      <c r="F15" s="174">
        <v>48</v>
      </c>
      <c r="G15" s="174">
        <v>95.71</v>
      </c>
      <c r="H15" s="176" t="s">
        <v>96</v>
      </c>
      <c r="I15" s="177">
        <v>5675.52</v>
      </c>
      <c r="J15" s="178">
        <v>6.5658749547004816E-4</v>
      </c>
      <c r="K15" s="179" t="s">
        <v>60</v>
      </c>
      <c r="L15" s="27"/>
    </row>
    <row r="16" spans="1:21" x14ac:dyDescent="0.2">
      <c r="A16" s="173" t="s">
        <v>97</v>
      </c>
      <c r="B16" s="174" t="s">
        <v>98</v>
      </c>
      <c r="C16" s="174" t="s">
        <v>69</v>
      </c>
      <c r="D16" s="174" t="s">
        <v>99</v>
      </c>
      <c r="E16" s="175" t="s">
        <v>85</v>
      </c>
      <c r="F16" s="174">
        <v>427.96</v>
      </c>
      <c r="G16" s="174">
        <v>156.51</v>
      </c>
      <c r="H16" s="176" t="s">
        <v>100</v>
      </c>
      <c r="I16" s="177">
        <v>82746.06</v>
      </c>
      <c r="J16" s="178">
        <v>9.5726961221904473E-3</v>
      </c>
      <c r="K16" s="179" t="s">
        <v>60</v>
      </c>
      <c r="L16" s="27"/>
    </row>
    <row r="17" spans="1:12" ht="19.5" x14ac:dyDescent="0.2">
      <c r="A17" s="173" t="s">
        <v>101</v>
      </c>
      <c r="B17" s="174" t="s">
        <v>83</v>
      </c>
      <c r="C17" s="174" t="s">
        <v>56</v>
      </c>
      <c r="D17" s="174" t="s">
        <v>84</v>
      </c>
      <c r="E17" s="175" t="s">
        <v>85</v>
      </c>
      <c r="F17" s="174">
        <v>149.96</v>
      </c>
      <c r="G17" s="174">
        <v>27.65</v>
      </c>
      <c r="H17" s="176" t="s">
        <v>86</v>
      </c>
      <c r="I17" s="177">
        <v>5121.13</v>
      </c>
      <c r="J17" s="178">
        <v>5.9245142659642249E-4</v>
      </c>
      <c r="K17" s="179" t="s">
        <v>60</v>
      </c>
      <c r="L17" s="27"/>
    </row>
    <row r="18" spans="1:12" ht="39" x14ac:dyDescent="0.2">
      <c r="A18" s="173" t="s">
        <v>102</v>
      </c>
      <c r="B18" s="174" t="s">
        <v>78</v>
      </c>
      <c r="C18" s="174" t="s">
        <v>56</v>
      </c>
      <c r="D18" s="174" t="s">
        <v>79</v>
      </c>
      <c r="E18" s="175" t="s">
        <v>80</v>
      </c>
      <c r="F18" s="174">
        <v>144</v>
      </c>
      <c r="G18" s="174">
        <v>36</v>
      </c>
      <c r="H18" s="176" t="s">
        <v>81</v>
      </c>
      <c r="I18" s="177">
        <v>5976</v>
      </c>
      <c r="J18" s="178">
        <v>6.9134931652588792E-4</v>
      </c>
      <c r="K18" s="179" t="s">
        <v>66</v>
      </c>
      <c r="L18" s="27"/>
    </row>
    <row r="19" spans="1:12" x14ac:dyDescent="0.2">
      <c r="A19" s="173" t="s">
        <v>103</v>
      </c>
      <c r="B19" s="174"/>
      <c r="C19" s="174"/>
      <c r="D19" s="174" t="s">
        <v>104</v>
      </c>
      <c r="E19" s="175"/>
      <c r="F19" s="174"/>
      <c r="G19" s="174"/>
      <c r="H19" s="176" t="s">
        <v>50</v>
      </c>
      <c r="I19" s="177">
        <v>56020.11</v>
      </c>
      <c r="J19" s="178">
        <v>6.4808341298870581E-3</v>
      </c>
      <c r="K19" s="179" t="s">
        <v>51</v>
      </c>
      <c r="L19" s="27"/>
    </row>
    <row r="20" spans="1:12" x14ac:dyDescent="0.2">
      <c r="A20" s="173" t="s">
        <v>105</v>
      </c>
      <c r="B20" s="174"/>
      <c r="C20" s="174"/>
      <c r="D20" s="174" t="s">
        <v>106</v>
      </c>
      <c r="E20" s="175"/>
      <c r="F20" s="174"/>
      <c r="G20" s="174"/>
      <c r="H20" s="176" t="s">
        <v>50</v>
      </c>
      <c r="I20" s="177">
        <v>10627.11</v>
      </c>
      <c r="J20" s="178">
        <v>1.229425240151511E-3</v>
      </c>
      <c r="K20" s="179" t="s">
        <v>51</v>
      </c>
      <c r="L20" s="27"/>
    </row>
    <row r="21" spans="1:12" ht="29.25" x14ac:dyDescent="0.2">
      <c r="A21" s="173" t="s">
        <v>107</v>
      </c>
      <c r="B21" s="174" t="s">
        <v>108</v>
      </c>
      <c r="C21" s="174" t="s">
        <v>56</v>
      </c>
      <c r="D21" s="174" t="s">
        <v>109</v>
      </c>
      <c r="E21" s="175" t="s">
        <v>85</v>
      </c>
      <c r="F21" s="174">
        <v>72</v>
      </c>
      <c r="G21" s="174">
        <v>64.08</v>
      </c>
      <c r="H21" s="176" t="s">
        <v>110</v>
      </c>
      <c r="I21" s="177">
        <v>5699.52</v>
      </c>
      <c r="J21" s="178">
        <v>6.5936399874926856E-4</v>
      </c>
      <c r="K21" s="179" t="s">
        <v>60</v>
      </c>
      <c r="L21" s="27"/>
    </row>
    <row r="22" spans="1:12" x14ac:dyDescent="0.2">
      <c r="A22" s="173" t="s">
        <v>111</v>
      </c>
      <c r="B22" s="174" t="s">
        <v>112</v>
      </c>
      <c r="C22" s="174" t="s">
        <v>56</v>
      </c>
      <c r="D22" s="174" t="s">
        <v>113</v>
      </c>
      <c r="E22" s="175" t="s">
        <v>114</v>
      </c>
      <c r="F22" s="174">
        <v>302.39999999999998</v>
      </c>
      <c r="G22" s="174">
        <v>10.82</v>
      </c>
      <c r="H22" s="176" t="s">
        <v>115</v>
      </c>
      <c r="I22" s="177">
        <v>4040.06</v>
      </c>
      <c r="J22" s="178">
        <v>4.6738499326030435E-4</v>
      </c>
      <c r="K22" s="179" t="s">
        <v>60</v>
      </c>
      <c r="L22" s="27"/>
    </row>
    <row r="23" spans="1:12" ht="19.5" x14ac:dyDescent="0.2">
      <c r="A23" s="173" t="s">
        <v>116</v>
      </c>
      <c r="B23" s="174" t="s">
        <v>117</v>
      </c>
      <c r="C23" s="174" t="s">
        <v>56</v>
      </c>
      <c r="D23" s="174" t="s">
        <v>118</v>
      </c>
      <c r="E23" s="175" t="s">
        <v>114</v>
      </c>
      <c r="F23" s="174">
        <v>32.64</v>
      </c>
      <c r="G23" s="174">
        <v>15.61</v>
      </c>
      <c r="H23" s="176" t="s">
        <v>119</v>
      </c>
      <c r="I23" s="177">
        <v>629.29</v>
      </c>
      <c r="J23" s="178">
        <v>7.2801072857526107E-5</v>
      </c>
      <c r="K23" s="179" t="s">
        <v>60</v>
      </c>
      <c r="L23" s="27"/>
    </row>
    <row r="24" spans="1:12" ht="19.5" x14ac:dyDescent="0.2">
      <c r="A24" s="173" t="s">
        <v>120</v>
      </c>
      <c r="B24" s="174" t="s">
        <v>121</v>
      </c>
      <c r="C24" s="174" t="s">
        <v>56</v>
      </c>
      <c r="D24" s="174" t="s">
        <v>122</v>
      </c>
      <c r="E24" s="175" t="s">
        <v>71</v>
      </c>
      <c r="F24" s="174">
        <v>12</v>
      </c>
      <c r="G24" s="174">
        <v>17.420000000000002</v>
      </c>
      <c r="H24" s="176" t="s">
        <v>123</v>
      </c>
      <c r="I24" s="177">
        <v>258.24</v>
      </c>
      <c r="J24" s="178">
        <v>2.9875175284411864E-5</v>
      </c>
      <c r="K24" s="179" t="s">
        <v>60</v>
      </c>
      <c r="L24" s="27"/>
    </row>
    <row r="25" spans="1:12" x14ac:dyDescent="0.2">
      <c r="A25" s="173" t="s">
        <v>124</v>
      </c>
      <c r="B25" s="174"/>
      <c r="C25" s="174"/>
      <c r="D25" s="174" t="s">
        <v>125</v>
      </c>
      <c r="E25" s="175"/>
      <c r="F25" s="174"/>
      <c r="G25" s="174"/>
      <c r="H25" s="176" t="s">
        <v>50</v>
      </c>
      <c r="I25" s="177">
        <v>35751.96</v>
      </c>
      <c r="J25" s="178">
        <v>4.1360597574399069E-3</v>
      </c>
      <c r="K25" s="179" t="s">
        <v>51</v>
      </c>
      <c r="L25" s="27"/>
    </row>
    <row r="26" spans="1:12" ht="19.5" x14ac:dyDescent="0.2">
      <c r="A26" s="173" t="s">
        <v>126</v>
      </c>
      <c r="B26" s="174"/>
      <c r="C26" s="174"/>
      <c r="D26" s="174" t="s">
        <v>127</v>
      </c>
      <c r="E26" s="175"/>
      <c r="F26" s="174"/>
      <c r="G26" s="174"/>
      <c r="H26" s="176" t="s">
        <v>50</v>
      </c>
      <c r="I26" s="177">
        <v>6750.18</v>
      </c>
      <c r="J26" s="178">
        <v>7.8091237105534111E-4</v>
      </c>
      <c r="K26" s="179" t="s">
        <v>51</v>
      </c>
      <c r="L26" s="27"/>
    </row>
    <row r="27" spans="1:12" ht="19.5" x14ac:dyDescent="0.2">
      <c r="A27" s="173" t="s">
        <v>128</v>
      </c>
      <c r="B27" s="174" t="s">
        <v>129</v>
      </c>
      <c r="C27" s="174" t="s">
        <v>56</v>
      </c>
      <c r="D27" s="174" t="s">
        <v>130</v>
      </c>
      <c r="E27" s="175" t="s">
        <v>131</v>
      </c>
      <c r="F27" s="174">
        <v>1.76</v>
      </c>
      <c r="G27" s="174">
        <v>89.7</v>
      </c>
      <c r="H27" s="176" t="s">
        <v>132</v>
      </c>
      <c r="I27" s="177">
        <v>195.02</v>
      </c>
      <c r="J27" s="178">
        <v>2.2561402896398708E-5</v>
      </c>
      <c r="K27" s="179" t="s">
        <v>60</v>
      </c>
      <c r="L27" s="27"/>
    </row>
    <row r="28" spans="1:12" ht="19.5" x14ac:dyDescent="0.2">
      <c r="A28" s="173" t="s">
        <v>133</v>
      </c>
      <c r="B28" s="174" t="s">
        <v>134</v>
      </c>
      <c r="C28" s="174" t="s">
        <v>56</v>
      </c>
      <c r="D28" s="174" t="s">
        <v>135</v>
      </c>
      <c r="E28" s="175" t="s">
        <v>131</v>
      </c>
      <c r="F28" s="174">
        <v>0.61</v>
      </c>
      <c r="G28" s="174">
        <v>98.75</v>
      </c>
      <c r="H28" s="176" t="s">
        <v>136</v>
      </c>
      <c r="I28" s="177">
        <v>74.41</v>
      </c>
      <c r="J28" s="178">
        <v>8.6083170419496863E-6</v>
      </c>
      <c r="K28" s="179" t="s">
        <v>60</v>
      </c>
      <c r="L28" s="27"/>
    </row>
    <row r="29" spans="1:12" ht="19.5" x14ac:dyDescent="0.2">
      <c r="A29" s="173" t="s">
        <v>137</v>
      </c>
      <c r="B29" s="174" t="s">
        <v>138</v>
      </c>
      <c r="C29" s="174" t="s">
        <v>56</v>
      </c>
      <c r="D29" s="174" t="s">
        <v>139</v>
      </c>
      <c r="E29" s="175" t="s">
        <v>58</v>
      </c>
      <c r="F29" s="174">
        <v>12.54</v>
      </c>
      <c r="G29" s="174">
        <v>69.040000000000006</v>
      </c>
      <c r="H29" s="176" t="s">
        <v>140</v>
      </c>
      <c r="I29" s="177">
        <v>1069.53</v>
      </c>
      <c r="J29" s="178">
        <v>1.237313980093596E-4</v>
      </c>
      <c r="K29" s="179" t="s">
        <v>60</v>
      </c>
      <c r="L29" s="27"/>
    </row>
    <row r="30" spans="1:12" ht="19.5" x14ac:dyDescent="0.2">
      <c r="A30" s="173" t="s">
        <v>141</v>
      </c>
      <c r="B30" s="174" t="s">
        <v>142</v>
      </c>
      <c r="C30" s="174" t="s">
        <v>56</v>
      </c>
      <c r="D30" s="174" t="s">
        <v>143</v>
      </c>
      <c r="E30" s="175" t="s">
        <v>58</v>
      </c>
      <c r="F30" s="174">
        <v>7.6</v>
      </c>
      <c r="G30" s="174">
        <v>60.05</v>
      </c>
      <c r="H30" s="176" t="s">
        <v>144</v>
      </c>
      <c r="I30" s="177">
        <v>563.76</v>
      </c>
      <c r="J30" s="178">
        <v>6.5220062028887983E-5</v>
      </c>
      <c r="K30" s="179" t="s">
        <v>60</v>
      </c>
      <c r="L30" s="27"/>
    </row>
    <row r="31" spans="1:12" ht="19.5" x14ac:dyDescent="0.2">
      <c r="A31" s="173" t="s">
        <v>145</v>
      </c>
      <c r="B31" s="174" t="s">
        <v>146</v>
      </c>
      <c r="C31" s="174" t="s">
        <v>56</v>
      </c>
      <c r="D31" s="174" t="s">
        <v>147</v>
      </c>
      <c r="E31" s="175" t="s">
        <v>114</v>
      </c>
      <c r="F31" s="174">
        <v>46.9</v>
      </c>
      <c r="G31" s="174">
        <v>10.78</v>
      </c>
      <c r="H31" s="176" t="s">
        <v>148</v>
      </c>
      <c r="I31" s="177">
        <v>624.23</v>
      </c>
      <c r="J31" s="178">
        <v>7.2215693416157134E-5</v>
      </c>
      <c r="K31" s="179" t="s">
        <v>60</v>
      </c>
      <c r="L31" s="27"/>
    </row>
    <row r="32" spans="1:12" ht="19.5" x14ac:dyDescent="0.2">
      <c r="A32" s="173" t="s">
        <v>149</v>
      </c>
      <c r="B32" s="174" t="s">
        <v>150</v>
      </c>
      <c r="C32" s="174" t="s">
        <v>56</v>
      </c>
      <c r="D32" s="174" t="s">
        <v>151</v>
      </c>
      <c r="E32" s="175" t="s">
        <v>114</v>
      </c>
      <c r="F32" s="174">
        <v>70.599999999999994</v>
      </c>
      <c r="G32" s="174">
        <v>15.85</v>
      </c>
      <c r="H32" s="176" t="s">
        <v>152</v>
      </c>
      <c r="I32" s="177">
        <v>1382.34</v>
      </c>
      <c r="J32" s="178">
        <v>1.5991964762489892E-4</v>
      </c>
      <c r="K32" s="179" t="s">
        <v>60</v>
      </c>
      <c r="L32" s="27"/>
    </row>
    <row r="33" spans="1:12" ht="19.5" x14ac:dyDescent="0.2">
      <c r="A33" s="173" t="s">
        <v>153</v>
      </c>
      <c r="B33" s="174" t="s">
        <v>154</v>
      </c>
      <c r="C33" s="174" t="s">
        <v>56</v>
      </c>
      <c r="D33" s="174" t="s">
        <v>155</v>
      </c>
      <c r="E33" s="175" t="s">
        <v>114</v>
      </c>
      <c r="F33" s="174">
        <v>11.6</v>
      </c>
      <c r="G33" s="174">
        <v>19.28</v>
      </c>
      <c r="H33" s="176" t="s">
        <v>156</v>
      </c>
      <c r="I33" s="177">
        <v>276.19</v>
      </c>
      <c r="J33" s="178">
        <v>3.1951768361995482E-5</v>
      </c>
      <c r="K33" s="179" t="s">
        <v>60</v>
      </c>
      <c r="L33" s="27"/>
    </row>
    <row r="34" spans="1:12" ht="29.25" x14ac:dyDescent="0.2">
      <c r="A34" s="173" t="s">
        <v>157</v>
      </c>
      <c r="B34" s="174" t="s">
        <v>158</v>
      </c>
      <c r="C34" s="174" t="s">
        <v>69</v>
      </c>
      <c r="D34" s="174" t="s">
        <v>159</v>
      </c>
      <c r="E34" s="175" t="s">
        <v>131</v>
      </c>
      <c r="F34" s="174">
        <v>2.37</v>
      </c>
      <c r="G34" s="174">
        <v>676.51</v>
      </c>
      <c r="H34" s="176" t="s">
        <v>160</v>
      </c>
      <c r="I34" s="177">
        <v>1980.75</v>
      </c>
      <c r="J34" s="178">
        <v>2.291482862631614E-4</v>
      </c>
      <c r="K34" s="179" t="s">
        <v>60</v>
      </c>
      <c r="L34" s="27"/>
    </row>
    <row r="35" spans="1:12" ht="19.5" x14ac:dyDescent="0.2">
      <c r="A35" s="173" t="s">
        <v>161</v>
      </c>
      <c r="B35" s="174" t="s">
        <v>162</v>
      </c>
      <c r="C35" s="174" t="s">
        <v>56</v>
      </c>
      <c r="D35" s="174" t="s">
        <v>163</v>
      </c>
      <c r="E35" s="175" t="s">
        <v>58</v>
      </c>
      <c r="F35" s="174">
        <v>10.8</v>
      </c>
      <c r="G35" s="174">
        <v>43.77</v>
      </c>
      <c r="H35" s="176" t="s">
        <v>164</v>
      </c>
      <c r="I35" s="177">
        <v>583.95000000000005</v>
      </c>
      <c r="J35" s="178">
        <v>6.7555795412532172E-5</v>
      </c>
      <c r="K35" s="179" t="s">
        <v>60</v>
      </c>
      <c r="L35" s="27"/>
    </row>
    <row r="36" spans="1:12" ht="19.5" x14ac:dyDescent="0.2">
      <c r="A36" s="173" t="s">
        <v>165</v>
      </c>
      <c r="B36" s="174"/>
      <c r="C36" s="174"/>
      <c r="D36" s="174" t="s">
        <v>166</v>
      </c>
      <c r="E36" s="175"/>
      <c r="F36" s="174"/>
      <c r="G36" s="174"/>
      <c r="H36" s="176" t="s">
        <v>50</v>
      </c>
      <c r="I36" s="177">
        <v>29001.78</v>
      </c>
      <c r="J36" s="178">
        <v>3.355147386384566E-3</v>
      </c>
      <c r="K36" s="179" t="s">
        <v>51</v>
      </c>
      <c r="L36" s="27"/>
    </row>
    <row r="37" spans="1:12" ht="19.5" x14ac:dyDescent="0.2">
      <c r="A37" s="173" t="s">
        <v>167</v>
      </c>
      <c r="B37" s="174" t="s">
        <v>168</v>
      </c>
      <c r="C37" s="174" t="s">
        <v>56</v>
      </c>
      <c r="D37" s="174" t="s">
        <v>169</v>
      </c>
      <c r="E37" s="175" t="s">
        <v>58</v>
      </c>
      <c r="F37" s="174">
        <v>70.239999999999995</v>
      </c>
      <c r="G37" s="174">
        <v>91.84</v>
      </c>
      <c r="H37" s="176" t="s">
        <v>170</v>
      </c>
      <c r="I37" s="177">
        <v>7968.72</v>
      </c>
      <c r="J37" s="178">
        <v>9.2188238379956055E-4</v>
      </c>
      <c r="K37" s="179" t="s">
        <v>60</v>
      </c>
      <c r="L37" s="27"/>
    </row>
    <row r="38" spans="1:12" ht="19.5" x14ac:dyDescent="0.2">
      <c r="A38" s="173" t="s">
        <v>171</v>
      </c>
      <c r="B38" s="174" t="s">
        <v>172</v>
      </c>
      <c r="C38" s="174" t="s">
        <v>56</v>
      </c>
      <c r="D38" s="174" t="s">
        <v>173</v>
      </c>
      <c r="E38" s="175" t="s">
        <v>58</v>
      </c>
      <c r="F38" s="174">
        <v>30.4</v>
      </c>
      <c r="G38" s="174">
        <v>153.82</v>
      </c>
      <c r="H38" s="176" t="s">
        <v>174</v>
      </c>
      <c r="I38" s="177">
        <v>5776.6</v>
      </c>
      <c r="J38" s="178">
        <v>6.6828120178103151E-4</v>
      </c>
      <c r="K38" s="179" t="s">
        <v>60</v>
      </c>
      <c r="L38" s="27"/>
    </row>
    <row r="39" spans="1:12" ht="19.5" x14ac:dyDescent="0.2">
      <c r="A39" s="173" t="s">
        <v>175</v>
      </c>
      <c r="B39" s="174" t="s">
        <v>176</v>
      </c>
      <c r="C39" s="174" t="s">
        <v>56</v>
      </c>
      <c r="D39" s="174" t="s">
        <v>177</v>
      </c>
      <c r="E39" s="175" t="s">
        <v>114</v>
      </c>
      <c r="F39" s="174">
        <v>602.70000000000005</v>
      </c>
      <c r="G39" s="174">
        <v>9.3699999999999992</v>
      </c>
      <c r="H39" s="176" t="s">
        <v>178</v>
      </c>
      <c r="I39" s="177">
        <v>6973.23</v>
      </c>
      <c r="J39" s="178">
        <v>8.0671649840659602E-4</v>
      </c>
      <c r="K39" s="179" t="s">
        <v>60</v>
      </c>
      <c r="L39" s="27"/>
    </row>
    <row r="40" spans="1:12" ht="19.5" x14ac:dyDescent="0.2">
      <c r="A40" s="173" t="s">
        <v>179</v>
      </c>
      <c r="B40" s="174" t="s">
        <v>180</v>
      </c>
      <c r="C40" s="174" t="s">
        <v>56</v>
      </c>
      <c r="D40" s="174" t="s">
        <v>181</v>
      </c>
      <c r="E40" s="175" t="s">
        <v>114</v>
      </c>
      <c r="F40" s="174">
        <v>98.6</v>
      </c>
      <c r="G40" s="174">
        <v>13.89</v>
      </c>
      <c r="H40" s="176" t="s">
        <v>182</v>
      </c>
      <c r="I40" s="177">
        <v>1690.99</v>
      </c>
      <c r="J40" s="178">
        <v>1.9562663667204005E-4</v>
      </c>
      <c r="K40" s="179" t="s">
        <v>60</v>
      </c>
      <c r="L40" s="27"/>
    </row>
    <row r="41" spans="1:12" ht="29.25" x14ac:dyDescent="0.2">
      <c r="A41" s="173" t="s">
        <v>183</v>
      </c>
      <c r="B41" s="174" t="s">
        <v>184</v>
      </c>
      <c r="C41" s="174" t="s">
        <v>69</v>
      </c>
      <c r="D41" s="174" t="s">
        <v>185</v>
      </c>
      <c r="E41" s="175" t="s">
        <v>131</v>
      </c>
      <c r="F41" s="174">
        <v>3.51</v>
      </c>
      <c r="G41" s="174">
        <v>751.08</v>
      </c>
      <c r="H41" s="176" t="s">
        <v>186</v>
      </c>
      <c r="I41" s="177">
        <v>3256.85</v>
      </c>
      <c r="J41" s="178">
        <v>3.7677727937204456E-4</v>
      </c>
      <c r="K41" s="179" t="s">
        <v>60</v>
      </c>
      <c r="L41" s="27"/>
    </row>
    <row r="42" spans="1:12" ht="29.25" x14ac:dyDescent="0.2">
      <c r="A42" s="173" t="s">
        <v>187</v>
      </c>
      <c r="B42" s="174" t="s">
        <v>188</v>
      </c>
      <c r="C42" s="174" t="s">
        <v>69</v>
      </c>
      <c r="D42" s="174" t="s">
        <v>189</v>
      </c>
      <c r="E42" s="175" t="s">
        <v>131</v>
      </c>
      <c r="F42" s="174">
        <v>2.4300000000000002</v>
      </c>
      <c r="G42" s="174">
        <v>1111.05</v>
      </c>
      <c r="H42" s="176" t="s">
        <v>190</v>
      </c>
      <c r="I42" s="177">
        <v>3335.39</v>
      </c>
      <c r="J42" s="178">
        <v>3.8586338635329339E-4</v>
      </c>
      <c r="K42" s="179" t="s">
        <v>60</v>
      </c>
      <c r="L42" s="27"/>
    </row>
    <row r="43" spans="1:12" x14ac:dyDescent="0.2">
      <c r="A43" s="173" t="s">
        <v>191</v>
      </c>
      <c r="B43" s="174"/>
      <c r="C43" s="174"/>
      <c r="D43" s="174" t="s">
        <v>192</v>
      </c>
      <c r="E43" s="175"/>
      <c r="F43" s="174"/>
      <c r="G43" s="174"/>
      <c r="H43" s="176" t="s">
        <v>50</v>
      </c>
      <c r="I43" s="177">
        <v>9641.0400000000009</v>
      </c>
      <c r="J43" s="178">
        <v>1.1153491322956404E-3</v>
      </c>
      <c r="K43" s="179" t="s">
        <v>51</v>
      </c>
      <c r="L43" s="27"/>
    </row>
    <row r="44" spans="1:12" ht="19.5" x14ac:dyDescent="0.2">
      <c r="A44" s="173" t="s">
        <v>193</v>
      </c>
      <c r="B44" s="174" t="s">
        <v>194</v>
      </c>
      <c r="C44" s="174" t="s">
        <v>56</v>
      </c>
      <c r="D44" s="174" t="s">
        <v>195</v>
      </c>
      <c r="E44" s="175" t="s">
        <v>58</v>
      </c>
      <c r="F44" s="174">
        <v>114.25</v>
      </c>
      <c r="G44" s="174">
        <v>3.17</v>
      </c>
      <c r="H44" s="176" t="s">
        <v>196</v>
      </c>
      <c r="I44" s="177">
        <v>446.71</v>
      </c>
      <c r="J44" s="178">
        <v>5.1678824160856662E-5</v>
      </c>
      <c r="K44" s="179" t="s">
        <v>60</v>
      </c>
      <c r="L44" s="27"/>
    </row>
    <row r="45" spans="1:12" ht="19.5" x14ac:dyDescent="0.2">
      <c r="A45" s="173" t="s">
        <v>197</v>
      </c>
      <c r="B45" s="174" t="s">
        <v>198</v>
      </c>
      <c r="C45" s="174" t="s">
        <v>56</v>
      </c>
      <c r="D45" s="174" t="s">
        <v>199</v>
      </c>
      <c r="E45" s="175" t="s">
        <v>58</v>
      </c>
      <c r="F45" s="174">
        <v>114.25</v>
      </c>
      <c r="G45" s="174">
        <v>3.51</v>
      </c>
      <c r="H45" s="176" t="s">
        <v>200</v>
      </c>
      <c r="I45" s="177">
        <v>494.7</v>
      </c>
      <c r="J45" s="178">
        <v>5.7230673842931187E-5</v>
      </c>
      <c r="K45" s="179" t="s">
        <v>60</v>
      </c>
      <c r="L45" s="27"/>
    </row>
    <row r="46" spans="1:12" ht="19.5" x14ac:dyDescent="0.2">
      <c r="A46" s="173" t="s">
        <v>201</v>
      </c>
      <c r="B46" s="174" t="s">
        <v>202</v>
      </c>
      <c r="C46" s="174" t="s">
        <v>56</v>
      </c>
      <c r="D46" s="174" t="s">
        <v>203</v>
      </c>
      <c r="E46" s="175" t="s">
        <v>131</v>
      </c>
      <c r="F46" s="174">
        <v>9.14</v>
      </c>
      <c r="G46" s="174">
        <v>770.46</v>
      </c>
      <c r="H46" s="176" t="s">
        <v>204</v>
      </c>
      <c r="I46" s="177">
        <v>8699.6299999999992</v>
      </c>
      <c r="J46" s="178">
        <v>1.0064396342918526E-3</v>
      </c>
      <c r="K46" s="179" t="s">
        <v>60</v>
      </c>
      <c r="L46" s="27"/>
    </row>
    <row r="47" spans="1:12" x14ac:dyDescent="0.2">
      <c r="A47" s="173" t="s">
        <v>205</v>
      </c>
      <c r="B47" s="174"/>
      <c r="C47" s="174"/>
      <c r="D47" s="174" t="s">
        <v>206</v>
      </c>
      <c r="E47" s="175"/>
      <c r="F47" s="174"/>
      <c r="G47" s="174"/>
      <c r="H47" s="176" t="s">
        <v>50</v>
      </c>
      <c r="I47" s="177">
        <v>119351.95</v>
      </c>
      <c r="J47" s="178">
        <v>1.3807545023181385E-2</v>
      </c>
      <c r="K47" s="179" t="s">
        <v>51</v>
      </c>
      <c r="L47" s="27"/>
    </row>
    <row r="48" spans="1:12" ht="29.25" x14ac:dyDescent="0.2">
      <c r="A48" s="173" t="s">
        <v>207</v>
      </c>
      <c r="B48" s="174" t="s">
        <v>208</v>
      </c>
      <c r="C48" s="174" t="s">
        <v>56</v>
      </c>
      <c r="D48" s="174" t="s">
        <v>209</v>
      </c>
      <c r="E48" s="175" t="s">
        <v>131</v>
      </c>
      <c r="F48" s="174">
        <v>146.22</v>
      </c>
      <c r="G48" s="174">
        <v>616.87</v>
      </c>
      <c r="H48" s="176" t="s">
        <v>210</v>
      </c>
      <c r="I48" s="177">
        <v>111431.33</v>
      </c>
      <c r="J48" s="178">
        <v>1.2891227214703928E-2</v>
      </c>
      <c r="K48" s="179" t="s">
        <v>60</v>
      </c>
      <c r="L48" s="27"/>
    </row>
    <row r="49" spans="1:12" ht="29.25" x14ac:dyDescent="0.2">
      <c r="A49" s="173" t="s">
        <v>211</v>
      </c>
      <c r="B49" s="174" t="s">
        <v>212</v>
      </c>
      <c r="C49" s="174" t="s">
        <v>56</v>
      </c>
      <c r="D49" s="174" t="s">
        <v>213</v>
      </c>
      <c r="E49" s="175" t="s">
        <v>131</v>
      </c>
      <c r="F49" s="174">
        <v>190.08</v>
      </c>
      <c r="G49" s="174">
        <v>6.93</v>
      </c>
      <c r="H49" s="176" t="s">
        <v>214</v>
      </c>
      <c r="I49" s="177">
        <v>1627.08</v>
      </c>
      <c r="J49" s="178">
        <v>1.8823303981474929E-4</v>
      </c>
      <c r="K49" s="179" t="s">
        <v>60</v>
      </c>
      <c r="L49" s="27"/>
    </row>
    <row r="50" spans="1:12" ht="19.5" x14ac:dyDescent="0.2">
      <c r="A50" s="173" t="s">
        <v>215</v>
      </c>
      <c r="B50" s="174" t="s">
        <v>216</v>
      </c>
      <c r="C50" s="174" t="s">
        <v>56</v>
      </c>
      <c r="D50" s="174" t="s">
        <v>217</v>
      </c>
      <c r="E50" s="175" t="s">
        <v>218</v>
      </c>
      <c r="F50" s="174">
        <v>2090.88</v>
      </c>
      <c r="G50" s="174">
        <v>2.44</v>
      </c>
      <c r="H50" s="176" t="s">
        <v>219</v>
      </c>
      <c r="I50" s="177">
        <v>6293.54</v>
      </c>
      <c r="J50" s="178">
        <v>7.2808476866270699E-4</v>
      </c>
      <c r="K50" s="179" t="s">
        <v>60</v>
      </c>
      <c r="L50" s="27"/>
    </row>
    <row r="51" spans="1:12" x14ac:dyDescent="0.2">
      <c r="A51" s="173" t="s">
        <v>10</v>
      </c>
      <c r="B51" s="174"/>
      <c r="C51" s="174"/>
      <c r="D51" s="174" t="s">
        <v>11</v>
      </c>
      <c r="E51" s="175"/>
      <c r="F51" s="174"/>
      <c r="G51" s="174"/>
      <c r="H51" s="176" t="s">
        <v>50</v>
      </c>
      <c r="I51" s="177">
        <v>403228.21</v>
      </c>
      <c r="J51" s="178">
        <v>4.6648518639132733E-2</v>
      </c>
      <c r="K51" s="179" t="s">
        <v>51</v>
      </c>
      <c r="L51" s="27"/>
    </row>
    <row r="52" spans="1:12" x14ac:dyDescent="0.2">
      <c r="A52" s="173" t="s">
        <v>220</v>
      </c>
      <c r="B52" s="174"/>
      <c r="C52" s="174"/>
      <c r="D52" s="174" t="s">
        <v>221</v>
      </c>
      <c r="E52" s="175"/>
      <c r="F52" s="174"/>
      <c r="G52" s="174"/>
      <c r="H52" s="176" t="s">
        <v>50</v>
      </c>
      <c r="I52" s="177">
        <v>36534.730000000003</v>
      </c>
      <c r="J52" s="178">
        <v>4.2266165687680482E-3</v>
      </c>
      <c r="K52" s="179" t="s">
        <v>51</v>
      </c>
      <c r="L52" s="27"/>
    </row>
    <row r="53" spans="1:12" x14ac:dyDescent="0.2">
      <c r="A53" s="173" t="s">
        <v>222</v>
      </c>
      <c r="B53" s="174"/>
      <c r="C53" s="174"/>
      <c r="D53" s="174" t="s">
        <v>223</v>
      </c>
      <c r="E53" s="175"/>
      <c r="F53" s="174"/>
      <c r="G53" s="174"/>
      <c r="H53" s="176" t="s">
        <v>50</v>
      </c>
      <c r="I53" s="177">
        <v>3507.65</v>
      </c>
      <c r="J53" s="178">
        <v>4.0579173863989807E-4</v>
      </c>
      <c r="K53" s="179" t="s">
        <v>51</v>
      </c>
      <c r="L53" s="27"/>
    </row>
    <row r="54" spans="1:12" ht="29.25" x14ac:dyDescent="0.2">
      <c r="A54" s="173" t="s">
        <v>224</v>
      </c>
      <c r="B54" s="174" t="s">
        <v>108</v>
      </c>
      <c r="C54" s="174" t="s">
        <v>56</v>
      </c>
      <c r="D54" s="174" t="s">
        <v>109</v>
      </c>
      <c r="E54" s="175" t="s">
        <v>85</v>
      </c>
      <c r="F54" s="174">
        <v>24</v>
      </c>
      <c r="G54" s="174">
        <v>64.08</v>
      </c>
      <c r="H54" s="176" t="s">
        <v>110</v>
      </c>
      <c r="I54" s="177">
        <v>1899.84</v>
      </c>
      <c r="J54" s="178">
        <v>2.1978799958308952E-4</v>
      </c>
      <c r="K54" s="179" t="s">
        <v>60</v>
      </c>
      <c r="L54" s="27"/>
    </row>
    <row r="55" spans="1:12" ht="19.5" x14ac:dyDescent="0.2">
      <c r="A55" s="173" t="s">
        <v>225</v>
      </c>
      <c r="B55" s="174" t="s">
        <v>117</v>
      </c>
      <c r="C55" s="174" t="s">
        <v>56</v>
      </c>
      <c r="D55" s="174" t="s">
        <v>118</v>
      </c>
      <c r="E55" s="175" t="s">
        <v>114</v>
      </c>
      <c r="F55" s="174">
        <v>5</v>
      </c>
      <c r="G55" s="174">
        <v>15.61</v>
      </c>
      <c r="H55" s="176" t="s">
        <v>119</v>
      </c>
      <c r="I55" s="177">
        <v>96.4</v>
      </c>
      <c r="J55" s="178">
        <v>1.1152288171535409E-5</v>
      </c>
      <c r="K55" s="179" t="s">
        <v>60</v>
      </c>
      <c r="L55" s="27"/>
    </row>
    <row r="56" spans="1:12" x14ac:dyDescent="0.2">
      <c r="A56" s="173" t="s">
        <v>226</v>
      </c>
      <c r="B56" s="174" t="s">
        <v>227</v>
      </c>
      <c r="C56" s="174" t="s">
        <v>56</v>
      </c>
      <c r="D56" s="174" t="s">
        <v>228</v>
      </c>
      <c r="E56" s="175" t="s">
        <v>114</v>
      </c>
      <c r="F56" s="174">
        <v>15.8</v>
      </c>
      <c r="G56" s="174">
        <v>12.65</v>
      </c>
      <c r="H56" s="176" t="s">
        <v>229</v>
      </c>
      <c r="I56" s="177">
        <v>246.79</v>
      </c>
      <c r="J56" s="178">
        <v>2.8550551844950449E-5</v>
      </c>
      <c r="K56" s="179" t="s">
        <v>60</v>
      </c>
      <c r="L56" s="27"/>
    </row>
    <row r="57" spans="1:12" ht="19.5" x14ac:dyDescent="0.2">
      <c r="A57" s="173" t="s">
        <v>230</v>
      </c>
      <c r="B57" s="174" t="s">
        <v>129</v>
      </c>
      <c r="C57" s="174" t="s">
        <v>56</v>
      </c>
      <c r="D57" s="174" t="s">
        <v>130</v>
      </c>
      <c r="E57" s="175" t="s">
        <v>131</v>
      </c>
      <c r="F57" s="174">
        <v>0.8</v>
      </c>
      <c r="G57" s="174">
        <v>89.7</v>
      </c>
      <c r="H57" s="176" t="s">
        <v>132</v>
      </c>
      <c r="I57" s="177">
        <v>88.64</v>
      </c>
      <c r="J57" s="178">
        <v>1.0254552111254134E-5</v>
      </c>
      <c r="K57" s="179" t="s">
        <v>60</v>
      </c>
      <c r="L57" s="27"/>
    </row>
    <row r="58" spans="1:12" x14ac:dyDescent="0.2">
      <c r="A58" s="173" t="s">
        <v>231</v>
      </c>
      <c r="B58" s="174" t="s">
        <v>232</v>
      </c>
      <c r="C58" s="174" t="s">
        <v>56</v>
      </c>
      <c r="D58" s="174" t="s">
        <v>233</v>
      </c>
      <c r="E58" s="175" t="s">
        <v>131</v>
      </c>
      <c r="F58" s="174">
        <v>0.3</v>
      </c>
      <c r="G58" s="174">
        <v>25.26</v>
      </c>
      <c r="H58" s="176" t="s">
        <v>234</v>
      </c>
      <c r="I58" s="177">
        <v>9.36</v>
      </c>
      <c r="J58" s="178">
        <v>1.0828362788959691E-6</v>
      </c>
      <c r="K58" s="179" t="s">
        <v>60</v>
      </c>
      <c r="L58" s="27"/>
    </row>
    <row r="59" spans="1:12" ht="19.5" x14ac:dyDescent="0.2">
      <c r="A59" s="173" t="s">
        <v>235</v>
      </c>
      <c r="B59" s="174" t="s">
        <v>236</v>
      </c>
      <c r="C59" s="174" t="s">
        <v>56</v>
      </c>
      <c r="D59" s="174" t="s">
        <v>237</v>
      </c>
      <c r="E59" s="175" t="s">
        <v>58</v>
      </c>
      <c r="F59" s="174">
        <v>1</v>
      </c>
      <c r="G59" s="174">
        <v>37.549999999999997</v>
      </c>
      <c r="H59" s="176" t="s">
        <v>238</v>
      </c>
      <c r="I59" s="177">
        <v>46.38</v>
      </c>
      <c r="J59" s="178">
        <v>5.3655925870934881E-6</v>
      </c>
      <c r="K59" s="179" t="s">
        <v>60</v>
      </c>
      <c r="L59" s="27"/>
    </row>
    <row r="60" spans="1:12" ht="19.5" x14ac:dyDescent="0.2">
      <c r="A60" s="173" t="s">
        <v>239</v>
      </c>
      <c r="B60" s="174" t="s">
        <v>240</v>
      </c>
      <c r="C60" s="174" t="s">
        <v>56</v>
      </c>
      <c r="D60" s="174" t="s">
        <v>241</v>
      </c>
      <c r="E60" s="175" t="s">
        <v>58</v>
      </c>
      <c r="F60" s="174">
        <v>4</v>
      </c>
      <c r="G60" s="174">
        <v>92.25</v>
      </c>
      <c r="H60" s="176" t="s">
        <v>242</v>
      </c>
      <c r="I60" s="177">
        <v>455.84</v>
      </c>
      <c r="J60" s="178">
        <v>5.2735052283326766E-5</v>
      </c>
      <c r="K60" s="179" t="s">
        <v>60</v>
      </c>
      <c r="L60" s="27"/>
    </row>
    <row r="61" spans="1:12" x14ac:dyDescent="0.2">
      <c r="A61" s="173" t="s">
        <v>243</v>
      </c>
      <c r="B61" s="174" t="s">
        <v>244</v>
      </c>
      <c r="C61" s="174" t="s">
        <v>56</v>
      </c>
      <c r="D61" s="174" t="s">
        <v>245</v>
      </c>
      <c r="E61" s="175" t="s">
        <v>114</v>
      </c>
      <c r="F61" s="174">
        <v>11.8</v>
      </c>
      <c r="G61" s="174">
        <v>17.489999999999998</v>
      </c>
      <c r="H61" s="176" t="s">
        <v>246</v>
      </c>
      <c r="I61" s="177">
        <v>254.88</v>
      </c>
      <c r="J61" s="178">
        <v>2.9486464825321004E-5</v>
      </c>
      <c r="K61" s="179" t="s">
        <v>60</v>
      </c>
      <c r="L61" s="27"/>
    </row>
    <row r="62" spans="1:12" ht="29.25" x14ac:dyDescent="0.2">
      <c r="A62" s="173" t="s">
        <v>247</v>
      </c>
      <c r="B62" s="174" t="s">
        <v>158</v>
      </c>
      <c r="C62" s="174" t="s">
        <v>69</v>
      </c>
      <c r="D62" s="174" t="s">
        <v>159</v>
      </c>
      <c r="E62" s="175" t="s">
        <v>131</v>
      </c>
      <c r="F62" s="174">
        <v>0.49</v>
      </c>
      <c r="G62" s="174">
        <v>676.51</v>
      </c>
      <c r="H62" s="176" t="s">
        <v>160</v>
      </c>
      <c r="I62" s="177">
        <v>409.52</v>
      </c>
      <c r="J62" s="178">
        <v>4.7376400954431334E-5</v>
      </c>
      <c r="K62" s="179" t="s">
        <v>60</v>
      </c>
      <c r="L62" s="27"/>
    </row>
    <row r="63" spans="1:12" x14ac:dyDescent="0.2">
      <c r="A63" s="173" t="s">
        <v>248</v>
      </c>
      <c r="B63" s="174"/>
      <c r="C63" s="174"/>
      <c r="D63" s="174" t="s">
        <v>249</v>
      </c>
      <c r="E63" s="175"/>
      <c r="F63" s="174"/>
      <c r="G63" s="174"/>
      <c r="H63" s="176" t="s">
        <v>50</v>
      </c>
      <c r="I63" s="177">
        <v>4226.33</v>
      </c>
      <c r="J63" s="178">
        <v>4.8893412933615399E-4</v>
      </c>
      <c r="K63" s="179" t="s">
        <v>51</v>
      </c>
      <c r="L63" s="27"/>
    </row>
    <row r="64" spans="1:12" ht="19.5" x14ac:dyDescent="0.2">
      <c r="A64" s="173" t="s">
        <v>250</v>
      </c>
      <c r="B64" s="174" t="s">
        <v>251</v>
      </c>
      <c r="C64" s="174" t="s">
        <v>56</v>
      </c>
      <c r="D64" s="174" t="s">
        <v>252</v>
      </c>
      <c r="E64" s="175" t="s">
        <v>58</v>
      </c>
      <c r="F64" s="174">
        <v>12.08</v>
      </c>
      <c r="G64" s="174">
        <v>125.39</v>
      </c>
      <c r="H64" s="176" t="s">
        <v>253</v>
      </c>
      <c r="I64" s="177">
        <v>1871.19</v>
      </c>
      <c r="J64" s="178">
        <v>2.1647354879352013E-4</v>
      </c>
      <c r="K64" s="179" t="s">
        <v>60</v>
      </c>
      <c r="L64" s="27"/>
    </row>
    <row r="65" spans="1:12" x14ac:dyDescent="0.2">
      <c r="A65" s="173" t="s">
        <v>254</v>
      </c>
      <c r="B65" s="174" t="s">
        <v>154</v>
      </c>
      <c r="C65" s="174" t="s">
        <v>56</v>
      </c>
      <c r="D65" s="174" t="s">
        <v>155</v>
      </c>
      <c r="E65" s="175" t="s">
        <v>114</v>
      </c>
      <c r="F65" s="174">
        <v>12.8</v>
      </c>
      <c r="G65" s="174">
        <v>19.28</v>
      </c>
      <c r="H65" s="176" t="s">
        <v>156</v>
      </c>
      <c r="I65" s="177">
        <v>304.76</v>
      </c>
      <c r="J65" s="178">
        <v>3.525696414063414E-5</v>
      </c>
      <c r="K65" s="179" t="s">
        <v>60</v>
      </c>
      <c r="L65" s="27"/>
    </row>
    <row r="66" spans="1:12" x14ac:dyDescent="0.2">
      <c r="A66" s="173" t="s">
        <v>255</v>
      </c>
      <c r="B66" s="174" t="s">
        <v>150</v>
      </c>
      <c r="C66" s="174" t="s">
        <v>56</v>
      </c>
      <c r="D66" s="174" t="s">
        <v>151</v>
      </c>
      <c r="E66" s="175" t="s">
        <v>114</v>
      </c>
      <c r="F66" s="174">
        <v>10.9</v>
      </c>
      <c r="G66" s="174">
        <v>15.85</v>
      </c>
      <c r="H66" s="176" t="s">
        <v>152</v>
      </c>
      <c r="I66" s="177">
        <v>213.42</v>
      </c>
      <c r="J66" s="178">
        <v>2.4690055410467707E-5</v>
      </c>
      <c r="K66" s="179" t="s">
        <v>60</v>
      </c>
      <c r="L66" s="27"/>
    </row>
    <row r="67" spans="1:12" x14ac:dyDescent="0.2">
      <c r="A67" s="173" t="s">
        <v>256</v>
      </c>
      <c r="B67" s="174" t="s">
        <v>257</v>
      </c>
      <c r="C67" s="174" t="s">
        <v>56</v>
      </c>
      <c r="D67" s="174" t="s">
        <v>258</v>
      </c>
      <c r="E67" s="175" t="s">
        <v>114</v>
      </c>
      <c r="F67" s="174">
        <v>33.9</v>
      </c>
      <c r="G67" s="174">
        <v>13.9</v>
      </c>
      <c r="H67" s="176" t="s">
        <v>259</v>
      </c>
      <c r="I67" s="177">
        <v>582.05999999999995</v>
      </c>
      <c r="J67" s="178">
        <v>6.7337145779293567E-5</v>
      </c>
      <c r="K67" s="179" t="s">
        <v>60</v>
      </c>
      <c r="L67" s="27"/>
    </row>
    <row r="68" spans="1:12" ht="29.25" x14ac:dyDescent="0.2">
      <c r="A68" s="173" t="s">
        <v>260</v>
      </c>
      <c r="B68" s="174" t="s">
        <v>158</v>
      </c>
      <c r="C68" s="174" t="s">
        <v>69</v>
      </c>
      <c r="D68" s="174" t="s">
        <v>159</v>
      </c>
      <c r="E68" s="175" t="s">
        <v>131</v>
      </c>
      <c r="F68" s="174">
        <v>0.72</v>
      </c>
      <c r="G68" s="174">
        <v>676.51</v>
      </c>
      <c r="H68" s="176" t="s">
        <v>160</v>
      </c>
      <c r="I68" s="177">
        <v>601.74</v>
      </c>
      <c r="J68" s="178">
        <v>6.9613878468254315E-5</v>
      </c>
      <c r="K68" s="179" t="s">
        <v>60</v>
      </c>
      <c r="L68" s="27"/>
    </row>
    <row r="69" spans="1:12" x14ac:dyDescent="0.2">
      <c r="A69" s="173" t="s">
        <v>261</v>
      </c>
      <c r="B69" s="174" t="s">
        <v>162</v>
      </c>
      <c r="C69" s="174" t="s">
        <v>56</v>
      </c>
      <c r="D69" s="174" t="s">
        <v>163</v>
      </c>
      <c r="E69" s="175" t="s">
        <v>58</v>
      </c>
      <c r="F69" s="174">
        <v>12.08</v>
      </c>
      <c r="G69" s="174">
        <v>43.77</v>
      </c>
      <c r="H69" s="176" t="s">
        <v>164</v>
      </c>
      <c r="I69" s="177">
        <v>653.16</v>
      </c>
      <c r="J69" s="178">
        <v>7.5562536743984104E-5</v>
      </c>
      <c r="K69" s="179" t="s">
        <v>60</v>
      </c>
      <c r="L69" s="27"/>
    </row>
    <row r="70" spans="1:12" x14ac:dyDescent="0.2">
      <c r="A70" s="173" t="s">
        <v>262</v>
      </c>
      <c r="B70" s="174"/>
      <c r="C70" s="174"/>
      <c r="D70" s="174" t="s">
        <v>263</v>
      </c>
      <c r="E70" s="175"/>
      <c r="F70" s="174"/>
      <c r="G70" s="174"/>
      <c r="H70" s="176" t="s">
        <v>50</v>
      </c>
      <c r="I70" s="177">
        <v>6105.65</v>
      </c>
      <c r="J70" s="178">
        <v>7.0634821861551001E-4</v>
      </c>
      <c r="K70" s="179" t="s">
        <v>51</v>
      </c>
      <c r="L70" s="27"/>
    </row>
    <row r="71" spans="1:12" ht="19.5" x14ac:dyDescent="0.2">
      <c r="A71" s="173" t="s">
        <v>264</v>
      </c>
      <c r="B71" s="174" t="s">
        <v>265</v>
      </c>
      <c r="C71" s="174" t="s">
        <v>56</v>
      </c>
      <c r="D71" s="174" t="s">
        <v>266</v>
      </c>
      <c r="E71" s="175" t="s">
        <v>58</v>
      </c>
      <c r="F71" s="174">
        <v>16.5</v>
      </c>
      <c r="G71" s="174">
        <v>171</v>
      </c>
      <c r="H71" s="176" t="s">
        <v>267</v>
      </c>
      <c r="I71" s="177">
        <v>3485.62</v>
      </c>
      <c r="J71" s="178">
        <v>4.0324314000484698E-4</v>
      </c>
      <c r="K71" s="179" t="s">
        <v>60</v>
      </c>
      <c r="L71" s="27"/>
    </row>
    <row r="72" spans="1:12" x14ac:dyDescent="0.2">
      <c r="A72" s="173" t="s">
        <v>268</v>
      </c>
      <c r="B72" s="174" t="s">
        <v>269</v>
      </c>
      <c r="C72" s="174" t="s">
        <v>69</v>
      </c>
      <c r="D72" s="174" t="s">
        <v>270</v>
      </c>
      <c r="E72" s="175" t="s">
        <v>114</v>
      </c>
      <c r="F72" s="174">
        <v>25.5</v>
      </c>
      <c r="G72" s="174">
        <v>11.61</v>
      </c>
      <c r="H72" s="176" t="s">
        <v>271</v>
      </c>
      <c r="I72" s="177">
        <v>365.67</v>
      </c>
      <c r="J72" s="178">
        <v>4.2303498088022329E-5</v>
      </c>
      <c r="K72" s="179" t="s">
        <v>60</v>
      </c>
      <c r="L72" s="27"/>
    </row>
    <row r="73" spans="1:12" ht="19.5" x14ac:dyDescent="0.2">
      <c r="A73" s="173" t="s">
        <v>272</v>
      </c>
      <c r="B73" s="174" t="s">
        <v>273</v>
      </c>
      <c r="C73" s="174" t="s">
        <v>56</v>
      </c>
      <c r="D73" s="174" t="s">
        <v>274</v>
      </c>
      <c r="E73" s="175" t="s">
        <v>58</v>
      </c>
      <c r="F73" s="174">
        <v>11.02</v>
      </c>
      <c r="G73" s="174">
        <v>114.55</v>
      </c>
      <c r="H73" s="176" t="s">
        <v>275</v>
      </c>
      <c r="I73" s="177">
        <v>1559.44</v>
      </c>
      <c r="J73" s="178">
        <v>1.8040792807281304E-4</v>
      </c>
      <c r="K73" s="179" t="s">
        <v>60</v>
      </c>
      <c r="L73" s="27"/>
    </row>
    <row r="74" spans="1:12" ht="19.5" x14ac:dyDescent="0.2">
      <c r="A74" s="173" t="s">
        <v>276</v>
      </c>
      <c r="B74" s="174" t="s">
        <v>277</v>
      </c>
      <c r="C74" s="174" t="s">
        <v>56</v>
      </c>
      <c r="D74" s="174" t="s">
        <v>278</v>
      </c>
      <c r="E74" s="175" t="s">
        <v>58</v>
      </c>
      <c r="F74" s="174">
        <v>11.02</v>
      </c>
      <c r="G74" s="174">
        <v>51.05</v>
      </c>
      <c r="H74" s="176" t="s">
        <v>279</v>
      </c>
      <c r="I74" s="177">
        <v>694.92</v>
      </c>
      <c r="J74" s="178">
        <v>8.0393652449827659E-5</v>
      </c>
      <c r="K74" s="179" t="s">
        <v>60</v>
      </c>
      <c r="L74" s="27"/>
    </row>
    <row r="75" spans="1:12" x14ac:dyDescent="0.2">
      <c r="A75" s="173" t="s">
        <v>280</v>
      </c>
      <c r="B75" s="174"/>
      <c r="C75" s="174"/>
      <c r="D75" s="174" t="s">
        <v>281</v>
      </c>
      <c r="E75" s="175"/>
      <c r="F75" s="174"/>
      <c r="G75" s="174"/>
      <c r="H75" s="176" t="s">
        <v>50</v>
      </c>
      <c r="I75" s="177">
        <v>9714.74</v>
      </c>
      <c r="J75" s="178">
        <v>1.1238753111155798E-3</v>
      </c>
      <c r="K75" s="179" t="s">
        <v>51</v>
      </c>
      <c r="L75" s="27"/>
    </row>
    <row r="76" spans="1:12" ht="19.5" x14ac:dyDescent="0.2">
      <c r="A76" s="173" t="s">
        <v>282</v>
      </c>
      <c r="B76" s="174" t="s">
        <v>283</v>
      </c>
      <c r="C76" s="174" t="s">
        <v>56</v>
      </c>
      <c r="D76" s="174" t="s">
        <v>284</v>
      </c>
      <c r="E76" s="175" t="s">
        <v>58</v>
      </c>
      <c r="F76" s="174">
        <v>23.4</v>
      </c>
      <c r="G76" s="174">
        <v>204.59</v>
      </c>
      <c r="H76" s="176" t="s">
        <v>285</v>
      </c>
      <c r="I76" s="177">
        <v>5914.35</v>
      </c>
      <c r="J76" s="178">
        <v>6.8421717372739042E-4</v>
      </c>
      <c r="K76" s="179" t="s">
        <v>60</v>
      </c>
      <c r="L76" s="27"/>
    </row>
    <row r="77" spans="1:12" ht="19.5" x14ac:dyDescent="0.2">
      <c r="A77" s="173" t="s">
        <v>286</v>
      </c>
      <c r="B77" s="174" t="s">
        <v>180</v>
      </c>
      <c r="C77" s="174" t="s">
        <v>56</v>
      </c>
      <c r="D77" s="174" t="s">
        <v>181</v>
      </c>
      <c r="E77" s="175" t="s">
        <v>114</v>
      </c>
      <c r="F77" s="174">
        <v>30.2</v>
      </c>
      <c r="G77" s="174">
        <v>13.89</v>
      </c>
      <c r="H77" s="176" t="s">
        <v>182</v>
      </c>
      <c r="I77" s="177">
        <v>517.92999999999995</v>
      </c>
      <c r="J77" s="178">
        <v>5.9918097641943296E-5</v>
      </c>
      <c r="K77" s="179" t="s">
        <v>60</v>
      </c>
      <c r="L77" s="27"/>
    </row>
    <row r="78" spans="1:12" ht="19.5" x14ac:dyDescent="0.2">
      <c r="A78" s="173" t="s">
        <v>287</v>
      </c>
      <c r="B78" s="174" t="s">
        <v>288</v>
      </c>
      <c r="C78" s="174" t="s">
        <v>56</v>
      </c>
      <c r="D78" s="174" t="s">
        <v>289</v>
      </c>
      <c r="E78" s="175" t="s">
        <v>114</v>
      </c>
      <c r="F78" s="174">
        <v>135</v>
      </c>
      <c r="G78" s="174">
        <v>11.15</v>
      </c>
      <c r="H78" s="176" t="s">
        <v>290</v>
      </c>
      <c r="I78" s="177">
        <v>1858.95</v>
      </c>
      <c r="J78" s="178">
        <v>2.150575321211177E-4</v>
      </c>
      <c r="K78" s="179" t="s">
        <v>60</v>
      </c>
      <c r="L78" s="27"/>
    </row>
    <row r="79" spans="1:12" ht="19.5" x14ac:dyDescent="0.2">
      <c r="A79" s="173" t="s">
        <v>291</v>
      </c>
      <c r="B79" s="174" t="s">
        <v>292</v>
      </c>
      <c r="C79" s="174" t="s">
        <v>56</v>
      </c>
      <c r="D79" s="174" t="s">
        <v>293</v>
      </c>
      <c r="E79" s="175" t="s">
        <v>131</v>
      </c>
      <c r="F79" s="174">
        <v>1.17</v>
      </c>
      <c r="G79" s="174">
        <v>984.85</v>
      </c>
      <c r="H79" s="176" t="s">
        <v>294</v>
      </c>
      <c r="I79" s="177">
        <v>1423.51</v>
      </c>
      <c r="J79" s="178">
        <v>1.646825076251283E-4</v>
      </c>
      <c r="K79" s="179" t="s">
        <v>60</v>
      </c>
      <c r="L79" s="27"/>
    </row>
    <row r="80" spans="1:12" x14ac:dyDescent="0.2">
      <c r="A80" s="173" t="s">
        <v>295</v>
      </c>
      <c r="B80" s="174"/>
      <c r="C80" s="174"/>
      <c r="D80" s="174" t="s">
        <v>296</v>
      </c>
      <c r="E80" s="175"/>
      <c r="F80" s="174"/>
      <c r="G80" s="174"/>
      <c r="H80" s="176" t="s">
        <v>50</v>
      </c>
      <c r="I80" s="177">
        <v>12980.36</v>
      </c>
      <c r="J80" s="178">
        <v>1.501667171060906E-3</v>
      </c>
      <c r="K80" s="179" t="s">
        <v>51</v>
      </c>
      <c r="L80" s="27"/>
    </row>
    <row r="81" spans="1:12" ht="19.5" x14ac:dyDescent="0.2">
      <c r="A81" s="173" t="s">
        <v>297</v>
      </c>
      <c r="B81" s="174" t="s">
        <v>298</v>
      </c>
      <c r="C81" s="174" t="s">
        <v>56</v>
      </c>
      <c r="D81" s="174" t="s">
        <v>299</v>
      </c>
      <c r="E81" s="175" t="s">
        <v>58</v>
      </c>
      <c r="F81" s="174">
        <v>25.2</v>
      </c>
      <c r="G81" s="174">
        <v>288.19</v>
      </c>
      <c r="H81" s="176" t="s">
        <v>300</v>
      </c>
      <c r="I81" s="177">
        <v>8971.7000000000007</v>
      </c>
      <c r="J81" s="178">
        <v>1.0379147695909151E-3</v>
      </c>
      <c r="K81" s="179" t="s">
        <v>60</v>
      </c>
      <c r="L81" s="27"/>
    </row>
    <row r="82" spans="1:12" ht="19.5" x14ac:dyDescent="0.2">
      <c r="A82" s="173" t="s">
        <v>301</v>
      </c>
      <c r="B82" s="174" t="s">
        <v>180</v>
      </c>
      <c r="C82" s="174" t="s">
        <v>56</v>
      </c>
      <c r="D82" s="174" t="s">
        <v>181</v>
      </c>
      <c r="E82" s="175" t="s">
        <v>114</v>
      </c>
      <c r="F82" s="174">
        <v>30.1</v>
      </c>
      <c r="G82" s="174">
        <v>13.89</v>
      </c>
      <c r="H82" s="176" t="s">
        <v>182</v>
      </c>
      <c r="I82" s="177">
        <v>516.21</v>
      </c>
      <c r="J82" s="178">
        <v>5.9719114906932502E-5</v>
      </c>
      <c r="K82" s="179" t="s">
        <v>60</v>
      </c>
      <c r="L82" s="27"/>
    </row>
    <row r="83" spans="1:12" ht="19.5" x14ac:dyDescent="0.2">
      <c r="A83" s="173" t="s">
        <v>302</v>
      </c>
      <c r="B83" s="174" t="s">
        <v>303</v>
      </c>
      <c r="C83" s="174" t="s">
        <v>56</v>
      </c>
      <c r="D83" s="174" t="s">
        <v>304</v>
      </c>
      <c r="E83" s="175" t="s">
        <v>114</v>
      </c>
      <c r="F83" s="174">
        <v>27.4</v>
      </c>
      <c r="G83" s="174">
        <v>12.46</v>
      </c>
      <c r="H83" s="176" t="s">
        <v>305</v>
      </c>
      <c r="I83" s="177">
        <v>421.68</v>
      </c>
      <c r="J83" s="178">
        <v>4.878316261590302E-5</v>
      </c>
      <c r="K83" s="179" t="s">
        <v>60</v>
      </c>
      <c r="L83" s="27"/>
    </row>
    <row r="84" spans="1:12" ht="19.5" x14ac:dyDescent="0.2">
      <c r="A84" s="173" t="s">
        <v>306</v>
      </c>
      <c r="B84" s="174" t="s">
        <v>288</v>
      </c>
      <c r="C84" s="174" t="s">
        <v>56</v>
      </c>
      <c r="D84" s="174" t="s">
        <v>289</v>
      </c>
      <c r="E84" s="175" t="s">
        <v>114</v>
      </c>
      <c r="F84" s="174">
        <v>67.5</v>
      </c>
      <c r="G84" s="174">
        <v>11.15</v>
      </c>
      <c r="H84" s="176" t="s">
        <v>290</v>
      </c>
      <c r="I84" s="177">
        <v>929.47</v>
      </c>
      <c r="J84" s="178">
        <v>1.0752818762237569E-4</v>
      </c>
      <c r="K84" s="179" t="s">
        <v>60</v>
      </c>
      <c r="L84" s="27"/>
    </row>
    <row r="85" spans="1:12" ht="19.5" x14ac:dyDescent="0.2">
      <c r="A85" s="173" t="s">
        <v>307</v>
      </c>
      <c r="B85" s="174" t="s">
        <v>308</v>
      </c>
      <c r="C85" s="174" t="s">
        <v>56</v>
      </c>
      <c r="D85" s="174" t="s">
        <v>309</v>
      </c>
      <c r="E85" s="175" t="s">
        <v>131</v>
      </c>
      <c r="F85" s="174">
        <v>1.73</v>
      </c>
      <c r="G85" s="174">
        <v>1001.91</v>
      </c>
      <c r="H85" s="176" t="s">
        <v>310</v>
      </c>
      <c r="I85" s="177">
        <v>2141.3000000000002</v>
      </c>
      <c r="J85" s="178">
        <v>2.4772193632477976E-4</v>
      </c>
      <c r="K85" s="179" t="s">
        <v>60</v>
      </c>
      <c r="L85" s="27"/>
    </row>
    <row r="86" spans="1:12" x14ac:dyDescent="0.2">
      <c r="A86" s="173" t="s">
        <v>311</v>
      </c>
      <c r="B86" s="174"/>
      <c r="C86" s="174"/>
      <c r="D86" s="174" t="s">
        <v>312</v>
      </c>
      <c r="E86" s="175"/>
      <c r="F86" s="174"/>
      <c r="G86" s="174"/>
      <c r="H86" s="176" t="s">
        <v>50</v>
      </c>
      <c r="I86" s="177">
        <v>15699.28</v>
      </c>
      <c r="J86" s="178">
        <v>1.8162126000583238E-3</v>
      </c>
      <c r="K86" s="179" t="s">
        <v>51</v>
      </c>
      <c r="L86" s="27"/>
    </row>
    <row r="87" spans="1:12" ht="29.25" x14ac:dyDescent="0.2">
      <c r="A87" s="173" t="s">
        <v>313</v>
      </c>
      <c r="B87" s="174" t="s">
        <v>314</v>
      </c>
      <c r="C87" s="174" t="s">
        <v>56</v>
      </c>
      <c r="D87" s="174" t="s">
        <v>315</v>
      </c>
      <c r="E87" s="175" t="s">
        <v>58</v>
      </c>
      <c r="F87" s="174">
        <v>128.68</v>
      </c>
      <c r="G87" s="174">
        <v>92.68</v>
      </c>
      <c r="H87" s="176" t="s">
        <v>316</v>
      </c>
      <c r="I87" s="177">
        <v>14732.57</v>
      </c>
      <c r="J87" s="178">
        <v>1.704376204847691E-3</v>
      </c>
      <c r="K87" s="179" t="s">
        <v>60</v>
      </c>
      <c r="L87" s="27"/>
    </row>
    <row r="88" spans="1:12" x14ac:dyDescent="0.2">
      <c r="A88" s="173" t="s">
        <v>317</v>
      </c>
      <c r="B88" s="174" t="s">
        <v>318</v>
      </c>
      <c r="C88" s="174" t="s">
        <v>56</v>
      </c>
      <c r="D88" s="174" t="s">
        <v>319</v>
      </c>
      <c r="E88" s="175" t="s">
        <v>85</v>
      </c>
      <c r="F88" s="174">
        <v>9.59</v>
      </c>
      <c r="G88" s="174">
        <v>50.91</v>
      </c>
      <c r="H88" s="176" t="s">
        <v>320</v>
      </c>
      <c r="I88" s="177">
        <v>603.11</v>
      </c>
      <c r="J88" s="178">
        <v>6.9772370530443156E-5</v>
      </c>
      <c r="K88" s="179" t="s">
        <v>60</v>
      </c>
      <c r="L88" s="27"/>
    </row>
    <row r="89" spans="1:12" x14ac:dyDescent="0.2">
      <c r="A89" s="173" t="s">
        <v>321</v>
      </c>
      <c r="B89" s="174" t="s">
        <v>322</v>
      </c>
      <c r="C89" s="174" t="s">
        <v>56</v>
      </c>
      <c r="D89" s="174" t="s">
        <v>323</v>
      </c>
      <c r="E89" s="175" t="s">
        <v>85</v>
      </c>
      <c r="F89" s="174">
        <v>7.35</v>
      </c>
      <c r="G89" s="174">
        <v>40.049999999999997</v>
      </c>
      <c r="H89" s="176" t="s">
        <v>324</v>
      </c>
      <c r="I89" s="177">
        <v>363.6</v>
      </c>
      <c r="J89" s="178">
        <v>4.2064024680189569E-5</v>
      </c>
      <c r="K89" s="179" t="s">
        <v>60</v>
      </c>
      <c r="L89" s="27"/>
    </row>
    <row r="90" spans="1:12" x14ac:dyDescent="0.2">
      <c r="A90" s="173" t="s">
        <v>325</v>
      </c>
      <c r="B90" s="174"/>
      <c r="C90" s="174"/>
      <c r="D90" s="174" t="s">
        <v>326</v>
      </c>
      <c r="E90" s="175"/>
      <c r="F90" s="174"/>
      <c r="G90" s="174"/>
      <c r="H90" s="176" t="s">
        <v>50</v>
      </c>
      <c r="I90" s="177">
        <v>43654.93</v>
      </c>
      <c r="J90" s="178">
        <v>5.0503356791307703E-3</v>
      </c>
      <c r="K90" s="179" t="s">
        <v>51</v>
      </c>
      <c r="L90" s="27"/>
    </row>
    <row r="91" spans="1:12" ht="19.5" x14ac:dyDescent="0.2">
      <c r="A91" s="173" t="s">
        <v>327</v>
      </c>
      <c r="B91" s="174" t="s">
        <v>94</v>
      </c>
      <c r="C91" s="174" t="s">
        <v>69</v>
      </c>
      <c r="D91" s="174" t="s">
        <v>95</v>
      </c>
      <c r="E91" s="175" t="s">
        <v>85</v>
      </c>
      <c r="F91" s="174">
        <v>12</v>
      </c>
      <c r="G91" s="174">
        <v>95.71</v>
      </c>
      <c r="H91" s="176" t="s">
        <v>96</v>
      </c>
      <c r="I91" s="177">
        <v>1418.88</v>
      </c>
      <c r="J91" s="178">
        <v>1.6414687386751204E-4</v>
      </c>
      <c r="K91" s="179" t="s">
        <v>60</v>
      </c>
      <c r="L91" s="27"/>
    </row>
    <row r="92" spans="1:12" ht="19.5" x14ac:dyDescent="0.2">
      <c r="A92" s="173" t="s">
        <v>328</v>
      </c>
      <c r="B92" s="174" t="s">
        <v>329</v>
      </c>
      <c r="C92" s="174" t="s">
        <v>69</v>
      </c>
      <c r="D92" s="174" t="s">
        <v>330</v>
      </c>
      <c r="E92" s="175" t="s">
        <v>85</v>
      </c>
      <c r="F92" s="174">
        <v>54</v>
      </c>
      <c r="G92" s="174">
        <v>37.15</v>
      </c>
      <c r="H92" s="176" t="s">
        <v>331</v>
      </c>
      <c r="I92" s="177">
        <v>2478.06</v>
      </c>
      <c r="J92" s="178">
        <v>2.8668090483770784E-4</v>
      </c>
      <c r="K92" s="179" t="s">
        <v>60</v>
      </c>
      <c r="L92" s="27"/>
    </row>
    <row r="93" spans="1:12" x14ac:dyDescent="0.2">
      <c r="A93" s="173" t="s">
        <v>332</v>
      </c>
      <c r="B93" s="174" t="s">
        <v>98</v>
      </c>
      <c r="C93" s="174" t="s">
        <v>69</v>
      </c>
      <c r="D93" s="174" t="s">
        <v>99</v>
      </c>
      <c r="E93" s="175" t="s">
        <v>85</v>
      </c>
      <c r="F93" s="174">
        <v>191.08</v>
      </c>
      <c r="G93" s="174">
        <v>156.51</v>
      </c>
      <c r="H93" s="176" t="s">
        <v>100</v>
      </c>
      <c r="I93" s="177">
        <v>36945.31</v>
      </c>
      <c r="J93" s="178">
        <v>4.2741155986173113E-3</v>
      </c>
      <c r="K93" s="179" t="s">
        <v>60</v>
      </c>
      <c r="L93" s="27"/>
    </row>
    <row r="94" spans="1:12" ht="19.5" x14ac:dyDescent="0.2">
      <c r="A94" s="173" t="s">
        <v>333</v>
      </c>
      <c r="B94" s="174" t="s">
        <v>83</v>
      </c>
      <c r="C94" s="174" t="s">
        <v>56</v>
      </c>
      <c r="D94" s="174" t="s">
        <v>84</v>
      </c>
      <c r="E94" s="175" t="s">
        <v>85</v>
      </c>
      <c r="F94" s="174">
        <v>28</v>
      </c>
      <c r="G94" s="174">
        <v>27.65</v>
      </c>
      <c r="H94" s="176" t="s">
        <v>86</v>
      </c>
      <c r="I94" s="177">
        <v>956.2</v>
      </c>
      <c r="J94" s="178">
        <v>1.1062051814960744E-4</v>
      </c>
      <c r="K94" s="179" t="s">
        <v>60</v>
      </c>
      <c r="L94" s="27"/>
    </row>
    <row r="95" spans="1:12" ht="39" x14ac:dyDescent="0.2">
      <c r="A95" s="173" t="s">
        <v>334</v>
      </c>
      <c r="B95" s="174" t="s">
        <v>78</v>
      </c>
      <c r="C95" s="174" t="s">
        <v>56</v>
      </c>
      <c r="D95" s="174" t="s">
        <v>79</v>
      </c>
      <c r="E95" s="175" t="s">
        <v>80</v>
      </c>
      <c r="F95" s="174">
        <v>14</v>
      </c>
      <c r="G95" s="174">
        <v>36</v>
      </c>
      <c r="H95" s="176" t="s">
        <v>81</v>
      </c>
      <c r="I95" s="177">
        <v>581</v>
      </c>
      <c r="J95" s="178">
        <v>6.7214516884461336E-5</v>
      </c>
      <c r="K95" s="179" t="s">
        <v>66</v>
      </c>
      <c r="L95" s="27"/>
    </row>
    <row r="96" spans="1:12" x14ac:dyDescent="0.2">
      <c r="A96" s="173" t="s">
        <v>335</v>
      </c>
      <c r="B96" s="174" t="s">
        <v>336</v>
      </c>
      <c r="C96" s="174" t="s">
        <v>56</v>
      </c>
      <c r="D96" s="174" t="s">
        <v>337</v>
      </c>
      <c r="E96" s="175" t="s">
        <v>114</v>
      </c>
      <c r="F96" s="174">
        <v>18</v>
      </c>
      <c r="G96" s="174">
        <v>61.47</v>
      </c>
      <c r="H96" s="176" t="s">
        <v>338</v>
      </c>
      <c r="I96" s="177">
        <v>1275.48</v>
      </c>
      <c r="J96" s="178">
        <v>1.4755726677416993E-4</v>
      </c>
      <c r="K96" s="179" t="s">
        <v>66</v>
      </c>
      <c r="L96" s="28"/>
    </row>
    <row r="97" spans="1:12" x14ac:dyDescent="0.2">
      <c r="A97" s="173" t="s">
        <v>339</v>
      </c>
      <c r="B97" s="174"/>
      <c r="C97" s="174"/>
      <c r="D97" s="174" t="s">
        <v>340</v>
      </c>
      <c r="E97" s="175"/>
      <c r="F97" s="174"/>
      <c r="G97" s="174"/>
      <c r="H97" s="176" t="s">
        <v>50</v>
      </c>
      <c r="I97" s="177">
        <v>59448.61</v>
      </c>
      <c r="J97" s="178">
        <v>6.8774691920873605E-3</v>
      </c>
      <c r="K97" s="179" t="s">
        <v>51</v>
      </c>
      <c r="L97" s="28"/>
    </row>
    <row r="98" spans="1:12" x14ac:dyDescent="0.2">
      <c r="A98" s="173" t="s">
        <v>341</v>
      </c>
      <c r="B98" s="174"/>
      <c r="C98" s="174"/>
      <c r="D98" s="174" t="s">
        <v>342</v>
      </c>
      <c r="E98" s="175"/>
      <c r="F98" s="174"/>
      <c r="G98" s="174"/>
      <c r="H98" s="176" t="s">
        <v>50</v>
      </c>
      <c r="I98" s="177">
        <v>1143.6300000000001</v>
      </c>
      <c r="J98" s="178">
        <v>1.3230385188395269E-4</v>
      </c>
      <c r="K98" s="179" t="s">
        <v>51</v>
      </c>
      <c r="L98" s="28"/>
    </row>
    <row r="99" spans="1:12" ht="19.5" x14ac:dyDescent="0.2">
      <c r="A99" s="173" t="s">
        <v>343</v>
      </c>
      <c r="B99" s="174" t="s">
        <v>344</v>
      </c>
      <c r="C99" s="174" t="s">
        <v>56</v>
      </c>
      <c r="D99" s="174" t="s">
        <v>345</v>
      </c>
      <c r="E99" s="175" t="s">
        <v>58</v>
      </c>
      <c r="F99" s="174">
        <v>8.27</v>
      </c>
      <c r="G99" s="174">
        <v>0.66</v>
      </c>
      <c r="H99" s="176" t="s">
        <v>346</v>
      </c>
      <c r="I99" s="177">
        <v>6.69</v>
      </c>
      <c r="J99" s="178">
        <v>7.7395028908269583E-7</v>
      </c>
      <c r="K99" s="179" t="s">
        <v>60</v>
      </c>
      <c r="L99" s="28"/>
    </row>
    <row r="100" spans="1:12" ht="19.5" x14ac:dyDescent="0.2">
      <c r="A100" s="173" t="s">
        <v>347</v>
      </c>
      <c r="B100" s="174" t="s">
        <v>198</v>
      </c>
      <c r="C100" s="174" t="s">
        <v>56</v>
      </c>
      <c r="D100" s="174" t="s">
        <v>199</v>
      </c>
      <c r="E100" s="175" t="s">
        <v>58</v>
      </c>
      <c r="F100" s="174">
        <v>8.27</v>
      </c>
      <c r="G100" s="174">
        <v>3.51</v>
      </c>
      <c r="H100" s="176" t="s">
        <v>200</v>
      </c>
      <c r="I100" s="177">
        <v>35.799999999999997</v>
      </c>
      <c r="J100" s="178">
        <v>4.141617391503813E-6</v>
      </c>
      <c r="K100" s="179" t="s">
        <v>60</v>
      </c>
      <c r="L100" s="28"/>
    </row>
    <row r="101" spans="1:12" ht="19.5" x14ac:dyDescent="0.2">
      <c r="A101" s="173" t="s">
        <v>348</v>
      </c>
      <c r="B101" s="174" t="s">
        <v>349</v>
      </c>
      <c r="C101" s="174" t="s">
        <v>56</v>
      </c>
      <c r="D101" s="174" t="s">
        <v>350</v>
      </c>
      <c r="E101" s="175" t="s">
        <v>58</v>
      </c>
      <c r="F101" s="174">
        <v>8.27</v>
      </c>
      <c r="G101" s="174">
        <v>34.72</v>
      </c>
      <c r="H101" s="176" t="s">
        <v>351</v>
      </c>
      <c r="I101" s="177">
        <v>354.7</v>
      </c>
      <c r="J101" s="178">
        <v>4.1034404714145322E-5</v>
      </c>
      <c r="K101" s="179" t="s">
        <v>60</v>
      </c>
      <c r="L101" s="28"/>
    </row>
    <row r="102" spans="1:12" ht="19.5" x14ac:dyDescent="0.2">
      <c r="A102" s="173" t="s">
        <v>352</v>
      </c>
      <c r="B102" s="174" t="s">
        <v>353</v>
      </c>
      <c r="C102" s="174" t="s">
        <v>69</v>
      </c>
      <c r="D102" s="174" t="s">
        <v>354</v>
      </c>
      <c r="E102" s="175" t="s">
        <v>58</v>
      </c>
      <c r="F102" s="174">
        <v>2.25</v>
      </c>
      <c r="G102" s="174">
        <v>58.38</v>
      </c>
      <c r="H102" s="176" t="s">
        <v>355</v>
      </c>
      <c r="I102" s="177">
        <v>162.27000000000001</v>
      </c>
      <c r="J102" s="178">
        <v>1.8772632796629155E-5</v>
      </c>
      <c r="K102" s="179" t="s">
        <v>60</v>
      </c>
      <c r="L102" s="28"/>
    </row>
    <row r="103" spans="1:12" ht="29.25" x14ac:dyDescent="0.2">
      <c r="A103" s="173" t="s">
        <v>356</v>
      </c>
      <c r="B103" s="174" t="s">
        <v>357</v>
      </c>
      <c r="C103" s="174" t="s">
        <v>56</v>
      </c>
      <c r="D103" s="174" t="s">
        <v>358</v>
      </c>
      <c r="E103" s="175" t="s">
        <v>58</v>
      </c>
      <c r="F103" s="174">
        <v>6.02</v>
      </c>
      <c r="G103" s="174">
        <v>76.23</v>
      </c>
      <c r="H103" s="176" t="s">
        <v>359</v>
      </c>
      <c r="I103" s="177">
        <v>566.9</v>
      </c>
      <c r="J103" s="178">
        <v>6.5583321207919324E-5</v>
      </c>
      <c r="K103" s="179" t="s">
        <v>60</v>
      </c>
      <c r="L103" s="28"/>
    </row>
    <row r="104" spans="1:12" x14ac:dyDescent="0.2">
      <c r="A104" s="173" t="s">
        <v>360</v>
      </c>
      <c r="B104" s="174" t="s">
        <v>361</v>
      </c>
      <c r="C104" s="174" t="s">
        <v>69</v>
      </c>
      <c r="D104" s="174" t="s">
        <v>362</v>
      </c>
      <c r="E104" s="175" t="s">
        <v>58</v>
      </c>
      <c r="F104" s="174">
        <v>6.02</v>
      </c>
      <c r="G104" s="174">
        <v>2.33</v>
      </c>
      <c r="H104" s="176" t="s">
        <v>363</v>
      </c>
      <c r="I104" s="177">
        <v>17.27</v>
      </c>
      <c r="J104" s="178">
        <v>1.9979254846723702E-6</v>
      </c>
      <c r="K104" s="179" t="s">
        <v>60</v>
      </c>
      <c r="L104" s="28"/>
    </row>
    <row r="105" spans="1:12" x14ac:dyDescent="0.2">
      <c r="A105" s="173" t="s">
        <v>364</v>
      </c>
      <c r="B105" s="174"/>
      <c r="C105" s="174"/>
      <c r="D105" s="174" t="s">
        <v>365</v>
      </c>
      <c r="E105" s="175"/>
      <c r="F105" s="174"/>
      <c r="G105" s="174"/>
      <c r="H105" s="176" t="s">
        <v>50</v>
      </c>
      <c r="I105" s="177">
        <v>54107.54</v>
      </c>
      <c r="J105" s="178">
        <v>6.259573426689616E-3</v>
      </c>
      <c r="K105" s="179" t="s">
        <v>51</v>
      </c>
      <c r="L105" s="28"/>
    </row>
    <row r="106" spans="1:12" ht="19.5" x14ac:dyDescent="0.2">
      <c r="A106" s="173" t="s">
        <v>366</v>
      </c>
      <c r="B106" s="174" t="s">
        <v>367</v>
      </c>
      <c r="C106" s="174" t="s">
        <v>56</v>
      </c>
      <c r="D106" s="174" t="s">
        <v>368</v>
      </c>
      <c r="E106" s="175" t="s">
        <v>58</v>
      </c>
      <c r="F106" s="174">
        <v>40</v>
      </c>
      <c r="G106" s="174">
        <v>4.25</v>
      </c>
      <c r="H106" s="176" t="s">
        <v>369</v>
      </c>
      <c r="I106" s="177">
        <v>210</v>
      </c>
      <c r="J106" s="178">
        <v>2.4294403693178795E-5</v>
      </c>
      <c r="K106" s="179" t="s">
        <v>60</v>
      </c>
      <c r="L106" s="28"/>
    </row>
    <row r="107" spans="1:12" ht="29.25" x14ac:dyDescent="0.2">
      <c r="A107" s="173" t="s">
        <v>370</v>
      </c>
      <c r="B107" s="174" t="s">
        <v>371</v>
      </c>
      <c r="C107" s="174" t="s">
        <v>56</v>
      </c>
      <c r="D107" s="174" t="s">
        <v>372</v>
      </c>
      <c r="E107" s="175" t="s">
        <v>58</v>
      </c>
      <c r="F107" s="174">
        <v>40</v>
      </c>
      <c r="G107" s="174">
        <v>26.15</v>
      </c>
      <c r="H107" s="176" t="s">
        <v>373</v>
      </c>
      <c r="I107" s="177">
        <v>1292</v>
      </c>
      <c r="J107" s="178">
        <v>1.4946842653136666E-4</v>
      </c>
      <c r="K107" s="179" t="s">
        <v>60</v>
      </c>
      <c r="L107" s="28"/>
    </row>
    <row r="108" spans="1:12" ht="19.5" x14ac:dyDescent="0.2">
      <c r="A108" s="173" t="s">
        <v>374</v>
      </c>
      <c r="B108" s="174" t="s">
        <v>375</v>
      </c>
      <c r="C108" s="174" t="s">
        <v>69</v>
      </c>
      <c r="D108" s="174" t="s">
        <v>376</v>
      </c>
      <c r="E108" s="175" t="s">
        <v>58</v>
      </c>
      <c r="F108" s="174">
        <v>15.52</v>
      </c>
      <c r="G108" s="174">
        <v>69.47</v>
      </c>
      <c r="H108" s="176" t="s">
        <v>377</v>
      </c>
      <c r="I108" s="177">
        <v>1331.92</v>
      </c>
      <c r="J108" s="178">
        <v>1.5408667698580333E-4</v>
      </c>
      <c r="K108" s="179" t="s">
        <v>60</v>
      </c>
      <c r="L108" s="28"/>
    </row>
    <row r="109" spans="1:12" ht="29.25" x14ac:dyDescent="0.2">
      <c r="A109" s="173" t="s">
        <v>378</v>
      </c>
      <c r="B109" s="174" t="s">
        <v>379</v>
      </c>
      <c r="C109" s="174" t="s">
        <v>56</v>
      </c>
      <c r="D109" s="174" t="s">
        <v>380</v>
      </c>
      <c r="E109" s="175" t="s">
        <v>58</v>
      </c>
      <c r="F109" s="174">
        <v>155.91999999999999</v>
      </c>
      <c r="G109" s="174">
        <v>7.6</v>
      </c>
      <c r="H109" s="176" t="s">
        <v>381</v>
      </c>
      <c r="I109" s="177">
        <v>1462.52</v>
      </c>
      <c r="J109" s="178">
        <v>1.6919548233022786E-4</v>
      </c>
      <c r="K109" s="179" t="s">
        <v>60</v>
      </c>
      <c r="L109" s="28"/>
    </row>
    <row r="110" spans="1:12" ht="29.25" x14ac:dyDescent="0.2">
      <c r="A110" s="173" t="s">
        <v>382</v>
      </c>
      <c r="B110" s="174" t="s">
        <v>383</v>
      </c>
      <c r="C110" s="174" t="s">
        <v>56</v>
      </c>
      <c r="D110" s="174" t="s">
        <v>384</v>
      </c>
      <c r="E110" s="175" t="s">
        <v>58</v>
      </c>
      <c r="F110" s="174">
        <v>155.91999999999999</v>
      </c>
      <c r="G110" s="174">
        <v>48.71</v>
      </c>
      <c r="H110" s="176" t="s">
        <v>385</v>
      </c>
      <c r="I110" s="177">
        <v>9381.7000000000007</v>
      </c>
      <c r="J110" s="178">
        <v>1.0853467006109309E-3</v>
      </c>
      <c r="K110" s="179" t="s">
        <v>60</v>
      </c>
      <c r="L110" s="28"/>
    </row>
    <row r="111" spans="1:12" ht="39" x14ac:dyDescent="0.2">
      <c r="A111" s="173" t="s">
        <v>386</v>
      </c>
      <c r="B111" s="174" t="s">
        <v>387</v>
      </c>
      <c r="C111" s="174" t="s">
        <v>69</v>
      </c>
      <c r="D111" s="174" t="s">
        <v>388</v>
      </c>
      <c r="E111" s="175" t="s">
        <v>389</v>
      </c>
      <c r="F111" s="174">
        <v>155.91999999999999</v>
      </c>
      <c r="G111" s="174">
        <v>127.81</v>
      </c>
      <c r="H111" s="176" t="s">
        <v>390</v>
      </c>
      <c r="I111" s="177">
        <v>24618.2</v>
      </c>
      <c r="J111" s="178">
        <v>2.8480213761876865E-3</v>
      </c>
      <c r="K111" s="179" t="s">
        <v>60</v>
      </c>
      <c r="L111" s="28"/>
    </row>
    <row r="112" spans="1:12" ht="39" x14ac:dyDescent="0.2">
      <c r="A112" s="173" t="s">
        <v>391</v>
      </c>
      <c r="B112" s="174" t="s">
        <v>78</v>
      </c>
      <c r="C112" s="174" t="s">
        <v>56</v>
      </c>
      <c r="D112" s="174" t="s">
        <v>79</v>
      </c>
      <c r="E112" s="175" t="s">
        <v>80</v>
      </c>
      <c r="F112" s="174">
        <v>144</v>
      </c>
      <c r="G112" s="174">
        <v>36</v>
      </c>
      <c r="H112" s="176" t="s">
        <v>81</v>
      </c>
      <c r="I112" s="177">
        <v>5976</v>
      </c>
      <c r="J112" s="178">
        <v>6.9134931652588792E-4</v>
      </c>
      <c r="K112" s="179" t="s">
        <v>66</v>
      </c>
      <c r="L112" s="28"/>
    </row>
    <row r="113" spans="1:12" ht="19.5" x14ac:dyDescent="0.2">
      <c r="A113" s="173" t="s">
        <v>392</v>
      </c>
      <c r="B113" s="174" t="s">
        <v>83</v>
      </c>
      <c r="C113" s="174" t="s">
        <v>56</v>
      </c>
      <c r="D113" s="174" t="s">
        <v>84</v>
      </c>
      <c r="E113" s="175" t="s">
        <v>85</v>
      </c>
      <c r="F113" s="174">
        <v>288</v>
      </c>
      <c r="G113" s="174">
        <v>27.65</v>
      </c>
      <c r="H113" s="176" t="s">
        <v>86</v>
      </c>
      <c r="I113" s="177">
        <v>9835.2000000000007</v>
      </c>
      <c r="J113" s="178">
        <v>1.1378110438245337E-3</v>
      </c>
      <c r="K113" s="179" t="s">
        <v>60</v>
      </c>
      <c r="L113" s="28"/>
    </row>
    <row r="114" spans="1:12" x14ac:dyDescent="0.2">
      <c r="A114" s="173" t="s">
        <v>393</v>
      </c>
      <c r="B114" s="174"/>
      <c r="C114" s="174"/>
      <c r="D114" s="174" t="s">
        <v>394</v>
      </c>
      <c r="E114" s="175"/>
      <c r="F114" s="174"/>
      <c r="G114" s="174"/>
      <c r="H114" s="176" t="s">
        <v>50</v>
      </c>
      <c r="I114" s="177">
        <v>310.52999999999997</v>
      </c>
      <c r="J114" s="178">
        <v>3.5924481804013383E-5</v>
      </c>
      <c r="K114" s="179" t="s">
        <v>51</v>
      </c>
      <c r="L114" s="28"/>
    </row>
    <row r="115" spans="1:12" ht="19.5" x14ac:dyDescent="0.2">
      <c r="A115" s="173" t="s">
        <v>395</v>
      </c>
      <c r="B115" s="174" t="s">
        <v>367</v>
      </c>
      <c r="C115" s="174" t="s">
        <v>56</v>
      </c>
      <c r="D115" s="174" t="s">
        <v>368</v>
      </c>
      <c r="E115" s="175" t="s">
        <v>58</v>
      </c>
      <c r="F115" s="174">
        <v>8.27</v>
      </c>
      <c r="G115" s="174">
        <v>4.25</v>
      </c>
      <c r="H115" s="176" t="s">
        <v>369</v>
      </c>
      <c r="I115" s="177">
        <v>43.41</v>
      </c>
      <c r="J115" s="178">
        <v>5.0220003062899593E-6</v>
      </c>
      <c r="K115" s="179" t="s">
        <v>60</v>
      </c>
      <c r="L115" s="28"/>
    </row>
    <row r="116" spans="1:12" ht="29.25" x14ac:dyDescent="0.2">
      <c r="A116" s="173" t="s">
        <v>396</v>
      </c>
      <c r="B116" s="174" t="s">
        <v>371</v>
      </c>
      <c r="C116" s="174" t="s">
        <v>56</v>
      </c>
      <c r="D116" s="174" t="s">
        <v>372</v>
      </c>
      <c r="E116" s="175" t="s">
        <v>58</v>
      </c>
      <c r="F116" s="174">
        <v>8.27</v>
      </c>
      <c r="G116" s="174">
        <v>26.15</v>
      </c>
      <c r="H116" s="176" t="s">
        <v>373</v>
      </c>
      <c r="I116" s="177">
        <v>267.12</v>
      </c>
      <c r="J116" s="178">
        <v>3.0902481497723423E-5</v>
      </c>
      <c r="K116" s="179" t="s">
        <v>60</v>
      </c>
      <c r="L116" s="28"/>
    </row>
    <row r="117" spans="1:12" x14ac:dyDescent="0.2">
      <c r="A117" s="173" t="s">
        <v>397</v>
      </c>
      <c r="B117" s="174"/>
      <c r="C117" s="174"/>
      <c r="D117" s="174" t="s">
        <v>398</v>
      </c>
      <c r="E117" s="175"/>
      <c r="F117" s="174"/>
      <c r="G117" s="174"/>
      <c r="H117" s="176" t="s">
        <v>50</v>
      </c>
      <c r="I117" s="177">
        <v>3886.91</v>
      </c>
      <c r="J117" s="178">
        <v>4.4966743170977898E-4</v>
      </c>
      <c r="K117" s="179" t="s">
        <v>51</v>
      </c>
      <c r="L117" s="28"/>
    </row>
    <row r="118" spans="1:12" ht="19.5" x14ac:dyDescent="0.2">
      <c r="A118" s="173" t="s">
        <v>399</v>
      </c>
      <c r="B118" s="174" t="s">
        <v>344</v>
      </c>
      <c r="C118" s="174" t="s">
        <v>56</v>
      </c>
      <c r="D118" s="174" t="s">
        <v>345</v>
      </c>
      <c r="E118" s="175" t="s">
        <v>58</v>
      </c>
      <c r="F118" s="174">
        <v>38.04</v>
      </c>
      <c r="G118" s="174">
        <v>0.66</v>
      </c>
      <c r="H118" s="176" t="s">
        <v>346</v>
      </c>
      <c r="I118" s="177">
        <v>30.81</v>
      </c>
      <c r="J118" s="178">
        <v>3.5643360846992316E-6</v>
      </c>
      <c r="K118" s="179" t="s">
        <v>60</v>
      </c>
      <c r="L118" s="28"/>
    </row>
    <row r="119" spans="1:12" ht="19.5" x14ac:dyDescent="0.2">
      <c r="A119" s="173" t="s">
        <v>400</v>
      </c>
      <c r="B119" s="174" t="s">
        <v>198</v>
      </c>
      <c r="C119" s="174" t="s">
        <v>56</v>
      </c>
      <c r="D119" s="174" t="s">
        <v>199</v>
      </c>
      <c r="E119" s="175" t="s">
        <v>58</v>
      </c>
      <c r="F119" s="174">
        <v>38.04</v>
      </c>
      <c r="G119" s="174">
        <v>3.51</v>
      </c>
      <c r="H119" s="176" t="s">
        <v>200</v>
      </c>
      <c r="I119" s="177">
        <v>164.71</v>
      </c>
      <c r="J119" s="178">
        <v>1.9054910630016567E-5</v>
      </c>
      <c r="K119" s="179" t="s">
        <v>60</v>
      </c>
      <c r="L119" s="28"/>
    </row>
    <row r="120" spans="1:12" ht="29.25" x14ac:dyDescent="0.2">
      <c r="A120" s="173" t="s">
        <v>401</v>
      </c>
      <c r="B120" s="174" t="s">
        <v>357</v>
      </c>
      <c r="C120" s="174" t="s">
        <v>56</v>
      </c>
      <c r="D120" s="174" t="s">
        <v>358</v>
      </c>
      <c r="E120" s="175" t="s">
        <v>58</v>
      </c>
      <c r="F120" s="174">
        <v>38.04</v>
      </c>
      <c r="G120" s="174">
        <v>76.23</v>
      </c>
      <c r="H120" s="176" t="s">
        <v>359</v>
      </c>
      <c r="I120" s="177">
        <v>3582.22</v>
      </c>
      <c r="J120" s="178">
        <v>4.1441856570370925E-4</v>
      </c>
      <c r="K120" s="179" t="s">
        <v>60</v>
      </c>
      <c r="L120" s="28"/>
    </row>
    <row r="121" spans="1:12" x14ac:dyDescent="0.2">
      <c r="A121" s="173" t="s">
        <v>402</v>
      </c>
      <c r="B121" s="174" t="s">
        <v>361</v>
      </c>
      <c r="C121" s="174" t="s">
        <v>69</v>
      </c>
      <c r="D121" s="174" t="s">
        <v>362</v>
      </c>
      <c r="E121" s="175" t="s">
        <v>58</v>
      </c>
      <c r="F121" s="174">
        <v>38.04</v>
      </c>
      <c r="G121" s="174">
        <v>2.33</v>
      </c>
      <c r="H121" s="176" t="s">
        <v>363</v>
      </c>
      <c r="I121" s="177">
        <v>109.17</v>
      </c>
      <c r="J121" s="178">
        <v>1.2629619291353947E-5</v>
      </c>
      <c r="K121" s="179" t="s">
        <v>60</v>
      </c>
      <c r="L121" s="28"/>
    </row>
    <row r="122" spans="1:12" x14ac:dyDescent="0.2">
      <c r="A122" s="173" t="s">
        <v>403</v>
      </c>
      <c r="B122" s="174"/>
      <c r="C122" s="174"/>
      <c r="D122" s="174" t="s">
        <v>404</v>
      </c>
      <c r="E122" s="175"/>
      <c r="F122" s="174"/>
      <c r="G122" s="174"/>
      <c r="H122" s="176" t="s">
        <v>50</v>
      </c>
      <c r="I122" s="177">
        <v>1399.06</v>
      </c>
      <c r="J122" s="178">
        <v>1.6185394490942249E-4</v>
      </c>
      <c r="K122" s="179" t="s">
        <v>51</v>
      </c>
      <c r="L122" s="28"/>
    </row>
    <row r="123" spans="1:12" x14ac:dyDescent="0.2">
      <c r="A123" s="173" t="s">
        <v>405</v>
      </c>
      <c r="B123" s="174" t="s">
        <v>406</v>
      </c>
      <c r="C123" s="174" t="s">
        <v>56</v>
      </c>
      <c r="D123" s="174" t="s">
        <v>407</v>
      </c>
      <c r="E123" s="175" t="s">
        <v>58</v>
      </c>
      <c r="F123" s="174">
        <v>24.48</v>
      </c>
      <c r="G123" s="174">
        <v>3.84</v>
      </c>
      <c r="H123" s="176" t="s">
        <v>408</v>
      </c>
      <c r="I123" s="177">
        <v>116.03</v>
      </c>
      <c r="J123" s="178">
        <v>1.3423236478664455E-5</v>
      </c>
      <c r="K123" s="179" t="s">
        <v>60</v>
      </c>
      <c r="L123" s="28"/>
    </row>
    <row r="124" spans="1:12" ht="19.5" x14ac:dyDescent="0.2">
      <c r="A124" s="173" t="s">
        <v>409</v>
      </c>
      <c r="B124" s="174" t="s">
        <v>410</v>
      </c>
      <c r="C124" s="174" t="s">
        <v>56</v>
      </c>
      <c r="D124" s="174" t="s">
        <v>411</v>
      </c>
      <c r="E124" s="175" t="s">
        <v>58</v>
      </c>
      <c r="F124" s="174">
        <v>24.48</v>
      </c>
      <c r="G124" s="174">
        <v>17.3</v>
      </c>
      <c r="H124" s="176" t="s">
        <v>412</v>
      </c>
      <c r="I124" s="177">
        <v>523.13</v>
      </c>
      <c r="J124" s="178">
        <v>6.051967335244106E-5</v>
      </c>
      <c r="K124" s="179" t="s">
        <v>60</v>
      </c>
      <c r="L124" s="28"/>
    </row>
    <row r="125" spans="1:12" ht="19.5" x14ac:dyDescent="0.2">
      <c r="A125" s="173" t="s">
        <v>413</v>
      </c>
      <c r="B125" s="174" t="s">
        <v>414</v>
      </c>
      <c r="C125" s="174" t="s">
        <v>56</v>
      </c>
      <c r="D125" s="174" t="s">
        <v>415</v>
      </c>
      <c r="E125" s="175" t="s">
        <v>58</v>
      </c>
      <c r="F125" s="174">
        <v>24.48</v>
      </c>
      <c r="G125" s="174">
        <v>11.98</v>
      </c>
      <c r="H125" s="176" t="s">
        <v>416</v>
      </c>
      <c r="I125" s="177">
        <v>362.3</v>
      </c>
      <c r="J125" s="178">
        <v>4.1913630752565131E-5</v>
      </c>
      <c r="K125" s="179" t="s">
        <v>60</v>
      </c>
      <c r="L125" s="28"/>
    </row>
    <row r="126" spans="1:12" x14ac:dyDescent="0.2">
      <c r="A126" s="173" t="s">
        <v>417</v>
      </c>
      <c r="B126" s="174" t="s">
        <v>418</v>
      </c>
      <c r="C126" s="174" t="s">
        <v>56</v>
      </c>
      <c r="D126" s="174" t="s">
        <v>419</v>
      </c>
      <c r="E126" s="175" t="s">
        <v>58</v>
      </c>
      <c r="F126" s="174">
        <v>8.27</v>
      </c>
      <c r="G126" s="174">
        <v>4.74</v>
      </c>
      <c r="H126" s="176" t="s">
        <v>420</v>
      </c>
      <c r="I126" s="177">
        <v>48.37</v>
      </c>
      <c r="J126" s="178">
        <v>5.5958109839955157E-6</v>
      </c>
      <c r="K126" s="179" t="s">
        <v>60</v>
      </c>
      <c r="L126" s="28"/>
    </row>
    <row r="127" spans="1:12" ht="19.5" x14ac:dyDescent="0.2">
      <c r="A127" s="173" t="s">
        <v>421</v>
      </c>
      <c r="B127" s="174" t="s">
        <v>422</v>
      </c>
      <c r="C127" s="174" t="s">
        <v>56</v>
      </c>
      <c r="D127" s="174" t="s">
        <v>423</v>
      </c>
      <c r="E127" s="175" t="s">
        <v>58</v>
      </c>
      <c r="F127" s="174">
        <v>8.27</v>
      </c>
      <c r="G127" s="174">
        <v>20.010000000000002</v>
      </c>
      <c r="H127" s="176" t="s">
        <v>424</v>
      </c>
      <c r="I127" s="177">
        <v>204.43</v>
      </c>
      <c r="J127" s="178">
        <v>2.3650023557126385E-5</v>
      </c>
      <c r="K127" s="179" t="s">
        <v>60</v>
      </c>
      <c r="L127" s="28"/>
    </row>
    <row r="128" spans="1:12" ht="19.5" x14ac:dyDescent="0.2">
      <c r="A128" s="173" t="s">
        <v>425</v>
      </c>
      <c r="B128" s="174" t="s">
        <v>426</v>
      </c>
      <c r="C128" s="174" t="s">
        <v>56</v>
      </c>
      <c r="D128" s="174" t="s">
        <v>427</v>
      </c>
      <c r="E128" s="175" t="s">
        <v>58</v>
      </c>
      <c r="F128" s="174">
        <v>8.27</v>
      </c>
      <c r="G128" s="174">
        <v>14.18</v>
      </c>
      <c r="H128" s="176" t="s">
        <v>428</v>
      </c>
      <c r="I128" s="177">
        <v>144.80000000000001</v>
      </c>
      <c r="J128" s="178">
        <v>1.6751569784629949E-5</v>
      </c>
      <c r="K128" s="179" t="s">
        <v>60</v>
      </c>
      <c r="L128" s="28"/>
    </row>
    <row r="129" spans="1:12" x14ac:dyDescent="0.2">
      <c r="A129" s="173" t="s">
        <v>429</v>
      </c>
      <c r="B129" s="174"/>
      <c r="C129" s="174"/>
      <c r="D129" s="174" t="s">
        <v>430</v>
      </c>
      <c r="E129" s="175"/>
      <c r="F129" s="174"/>
      <c r="G129" s="174"/>
      <c r="H129" s="176" t="s">
        <v>50</v>
      </c>
      <c r="I129" s="177">
        <v>28770.58</v>
      </c>
      <c r="J129" s="178">
        <v>3.3284004047947425E-3</v>
      </c>
      <c r="K129" s="179" t="s">
        <v>51</v>
      </c>
      <c r="L129" s="28"/>
    </row>
    <row r="130" spans="1:12" ht="19.5" x14ac:dyDescent="0.2">
      <c r="A130" s="173" t="s">
        <v>431</v>
      </c>
      <c r="B130" s="174" t="s">
        <v>432</v>
      </c>
      <c r="C130" s="174" t="s">
        <v>69</v>
      </c>
      <c r="D130" s="174" t="s">
        <v>433</v>
      </c>
      <c r="E130" s="175" t="s">
        <v>58</v>
      </c>
      <c r="F130" s="174">
        <v>1.68</v>
      </c>
      <c r="G130" s="174">
        <v>470.04</v>
      </c>
      <c r="H130" s="176" t="s">
        <v>434</v>
      </c>
      <c r="I130" s="177">
        <v>975.54</v>
      </c>
      <c r="J130" s="178">
        <v>1.1285791704211257E-4</v>
      </c>
      <c r="K130" s="179" t="s">
        <v>60</v>
      </c>
      <c r="L130" s="28"/>
    </row>
    <row r="131" spans="1:12" ht="29.25" x14ac:dyDescent="0.2">
      <c r="A131" s="173" t="s">
        <v>435</v>
      </c>
      <c r="B131" s="174" t="s">
        <v>436</v>
      </c>
      <c r="C131" s="174" t="s">
        <v>56</v>
      </c>
      <c r="D131" s="174" t="s">
        <v>437</v>
      </c>
      <c r="E131" s="175" t="s">
        <v>71</v>
      </c>
      <c r="F131" s="174">
        <v>1</v>
      </c>
      <c r="G131" s="174">
        <v>889.53</v>
      </c>
      <c r="H131" s="176" t="s">
        <v>438</v>
      </c>
      <c r="I131" s="177">
        <v>1098.92</v>
      </c>
      <c r="J131" s="178">
        <v>1.2713145765003828E-4</v>
      </c>
      <c r="K131" s="179" t="s">
        <v>60</v>
      </c>
      <c r="L131" s="28"/>
    </row>
    <row r="132" spans="1:12" ht="19.5" x14ac:dyDescent="0.2">
      <c r="A132" s="173" t="s">
        <v>439</v>
      </c>
      <c r="B132" s="174" t="s">
        <v>440</v>
      </c>
      <c r="C132" s="174" t="s">
        <v>69</v>
      </c>
      <c r="D132" s="174" t="s">
        <v>441</v>
      </c>
      <c r="E132" s="175" t="s">
        <v>58</v>
      </c>
      <c r="F132" s="174">
        <v>0.82</v>
      </c>
      <c r="G132" s="174">
        <v>697.86</v>
      </c>
      <c r="H132" s="176" t="s">
        <v>442</v>
      </c>
      <c r="I132" s="177">
        <v>706.94</v>
      </c>
      <c r="J132" s="178">
        <v>8.178421784217056E-5</v>
      </c>
      <c r="K132" s="179" t="s">
        <v>60</v>
      </c>
      <c r="L132" s="28"/>
    </row>
    <row r="133" spans="1:12" ht="19.5" x14ac:dyDescent="0.2">
      <c r="A133" s="173" t="s">
        <v>443</v>
      </c>
      <c r="B133" s="174" t="s">
        <v>444</v>
      </c>
      <c r="C133" s="174" t="s">
        <v>69</v>
      </c>
      <c r="D133" s="174" t="s">
        <v>445</v>
      </c>
      <c r="E133" s="175" t="s">
        <v>389</v>
      </c>
      <c r="F133" s="174">
        <v>3.04</v>
      </c>
      <c r="G133" s="174">
        <v>692.43</v>
      </c>
      <c r="H133" s="176" t="s">
        <v>446</v>
      </c>
      <c r="I133" s="177">
        <v>2600.4699999999998</v>
      </c>
      <c r="J133" s="178">
        <v>3.0084222843809836E-4</v>
      </c>
      <c r="K133" s="179" t="s">
        <v>60</v>
      </c>
      <c r="L133" s="28"/>
    </row>
    <row r="134" spans="1:12" x14ac:dyDescent="0.2">
      <c r="A134" s="173" t="s">
        <v>447</v>
      </c>
      <c r="B134" s="174" t="s">
        <v>448</v>
      </c>
      <c r="C134" s="174" t="s">
        <v>69</v>
      </c>
      <c r="D134" s="174" t="s">
        <v>449</v>
      </c>
      <c r="E134" s="175" t="s">
        <v>389</v>
      </c>
      <c r="F134" s="174">
        <v>22.05</v>
      </c>
      <c r="G134" s="174">
        <v>816.06</v>
      </c>
      <c r="H134" s="176" t="s">
        <v>450</v>
      </c>
      <c r="I134" s="177">
        <v>22229.919999999998</v>
      </c>
      <c r="J134" s="178">
        <v>2.5717269073669961E-3</v>
      </c>
      <c r="K134" s="179" t="s">
        <v>60</v>
      </c>
      <c r="L134" s="28"/>
    </row>
    <row r="135" spans="1:12" ht="19.5" x14ac:dyDescent="0.2">
      <c r="A135" s="173" t="s">
        <v>451</v>
      </c>
      <c r="B135" s="174" t="s">
        <v>452</v>
      </c>
      <c r="C135" s="174" t="s">
        <v>69</v>
      </c>
      <c r="D135" s="174" t="s">
        <v>453</v>
      </c>
      <c r="E135" s="175" t="s">
        <v>58</v>
      </c>
      <c r="F135" s="174">
        <v>1.89</v>
      </c>
      <c r="G135" s="174">
        <v>496.3</v>
      </c>
      <c r="H135" s="176" t="s">
        <v>454</v>
      </c>
      <c r="I135" s="177">
        <v>1158.79</v>
      </c>
      <c r="J135" s="178">
        <v>1.3405767645532693E-4</v>
      </c>
      <c r="K135" s="179" t="s">
        <v>60</v>
      </c>
      <c r="L135" s="28"/>
    </row>
    <row r="136" spans="1:12" x14ac:dyDescent="0.2">
      <c r="A136" s="173" t="s">
        <v>455</v>
      </c>
      <c r="B136" s="174"/>
      <c r="C136" s="174"/>
      <c r="D136" s="174" t="s">
        <v>456</v>
      </c>
      <c r="E136" s="175"/>
      <c r="F136" s="174"/>
      <c r="G136" s="174"/>
      <c r="H136" s="176" t="s">
        <v>50</v>
      </c>
      <c r="I136" s="177">
        <v>1338.63</v>
      </c>
      <c r="J136" s="178">
        <v>1.548629410276187E-4</v>
      </c>
      <c r="K136" s="179" t="s">
        <v>51</v>
      </c>
      <c r="L136" s="28"/>
    </row>
    <row r="137" spans="1:12" ht="19.5" x14ac:dyDescent="0.2">
      <c r="A137" s="173" t="s">
        <v>457</v>
      </c>
      <c r="B137" s="174" t="s">
        <v>458</v>
      </c>
      <c r="C137" s="174" t="s">
        <v>69</v>
      </c>
      <c r="D137" s="174" t="s">
        <v>459</v>
      </c>
      <c r="E137" s="175" t="s">
        <v>71</v>
      </c>
      <c r="F137" s="174">
        <v>1</v>
      </c>
      <c r="G137" s="174">
        <v>155.94</v>
      </c>
      <c r="H137" s="176" t="s">
        <v>460</v>
      </c>
      <c r="I137" s="177">
        <v>192.64</v>
      </c>
      <c r="J137" s="178">
        <v>2.2286066321209348E-5</v>
      </c>
      <c r="K137" s="179" t="s">
        <v>60</v>
      </c>
      <c r="L137" s="28"/>
    </row>
    <row r="138" spans="1:12" x14ac:dyDescent="0.2">
      <c r="A138" s="173" t="s">
        <v>461</v>
      </c>
      <c r="B138" s="174" t="s">
        <v>462</v>
      </c>
      <c r="C138" s="174" t="s">
        <v>56</v>
      </c>
      <c r="D138" s="174" t="s">
        <v>463</v>
      </c>
      <c r="E138" s="175" t="s">
        <v>71</v>
      </c>
      <c r="F138" s="174">
        <v>1</v>
      </c>
      <c r="G138" s="174">
        <v>12.24</v>
      </c>
      <c r="H138" s="176" t="s">
        <v>464</v>
      </c>
      <c r="I138" s="177">
        <v>15.12</v>
      </c>
      <c r="J138" s="178">
        <v>1.7491970659088731E-6</v>
      </c>
      <c r="K138" s="179" t="s">
        <v>60</v>
      </c>
      <c r="L138" s="28"/>
    </row>
    <row r="139" spans="1:12" ht="19.5" x14ac:dyDescent="0.2">
      <c r="A139" s="173" t="s">
        <v>465</v>
      </c>
      <c r="B139" s="174" t="s">
        <v>466</v>
      </c>
      <c r="C139" s="174" t="s">
        <v>56</v>
      </c>
      <c r="D139" s="174" t="s">
        <v>467</v>
      </c>
      <c r="E139" s="175" t="s">
        <v>71</v>
      </c>
      <c r="F139" s="174">
        <v>1</v>
      </c>
      <c r="G139" s="174">
        <v>314.52</v>
      </c>
      <c r="H139" s="176" t="s">
        <v>468</v>
      </c>
      <c r="I139" s="177">
        <v>388.55</v>
      </c>
      <c r="J139" s="178">
        <v>4.4950431214212478E-5</v>
      </c>
      <c r="K139" s="179" t="s">
        <v>60</v>
      </c>
      <c r="L139" s="28"/>
    </row>
    <row r="140" spans="1:12" x14ac:dyDescent="0.2">
      <c r="A140" s="173" t="s">
        <v>469</v>
      </c>
      <c r="B140" s="174" t="s">
        <v>470</v>
      </c>
      <c r="C140" s="174" t="s">
        <v>56</v>
      </c>
      <c r="D140" s="174" t="s">
        <v>471</v>
      </c>
      <c r="E140" s="175" t="s">
        <v>71</v>
      </c>
      <c r="F140" s="174">
        <v>1</v>
      </c>
      <c r="G140" s="174">
        <v>44.79</v>
      </c>
      <c r="H140" s="176" t="s">
        <v>472</v>
      </c>
      <c r="I140" s="177">
        <v>55.33</v>
      </c>
      <c r="J140" s="178">
        <v>6.4009969349694414E-6</v>
      </c>
      <c r="K140" s="179" t="s">
        <v>60</v>
      </c>
      <c r="L140" s="28"/>
    </row>
    <row r="141" spans="1:12" x14ac:dyDescent="0.2">
      <c r="A141" s="173" t="s">
        <v>473</v>
      </c>
      <c r="B141" s="174" t="s">
        <v>474</v>
      </c>
      <c r="C141" s="174" t="s">
        <v>69</v>
      </c>
      <c r="D141" s="174" t="s">
        <v>475</v>
      </c>
      <c r="E141" s="175" t="s">
        <v>476</v>
      </c>
      <c r="F141" s="174">
        <v>1</v>
      </c>
      <c r="G141" s="174">
        <v>179.84</v>
      </c>
      <c r="H141" s="176" t="s">
        <v>477</v>
      </c>
      <c r="I141" s="177">
        <v>222.17</v>
      </c>
      <c r="J141" s="178">
        <v>2.5702322231016821E-5</v>
      </c>
      <c r="K141" s="179" t="s">
        <v>60</v>
      </c>
      <c r="L141" s="28"/>
    </row>
    <row r="142" spans="1:12" x14ac:dyDescent="0.2">
      <c r="A142" s="173" t="s">
        <v>478</v>
      </c>
      <c r="B142" s="174" t="s">
        <v>479</v>
      </c>
      <c r="C142" s="174" t="s">
        <v>69</v>
      </c>
      <c r="D142" s="174" t="s">
        <v>480</v>
      </c>
      <c r="E142" s="175" t="s">
        <v>71</v>
      </c>
      <c r="F142" s="174">
        <v>1</v>
      </c>
      <c r="G142" s="174">
        <v>252.43</v>
      </c>
      <c r="H142" s="176" t="s">
        <v>481</v>
      </c>
      <c r="I142" s="177">
        <v>311.85000000000002</v>
      </c>
      <c r="J142" s="178">
        <v>3.6077189484370509E-5</v>
      </c>
      <c r="K142" s="179" t="s">
        <v>60</v>
      </c>
      <c r="L142" s="28"/>
    </row>
    <row r="143" spans="1:12" x14ac:dyDescent="0.2">
      <c r="A143" s="173" t="s">
        <v>482</v>
      </c>
      <c r="B143" s="174" t="s">
        <v>483</v>
      </c>
      <c r="C143" s="174" t="s">
        <v>69</v>
      </c>
      <c r="D143" s="174" t="s">
        <v>484</v>
      </c>
      <c r="E143" s="175" t="s">
        <v>71</v>
      </c>
      <c r="F143" s="174">
        <v>1</v>
      </c>
      <c r="G143" s="174">
        <v>62.96</v>
      </c>
      <c r="H143" s="176" t="s">
        <v>485</v>
      </c>
      <c r="I143" s="177">
        <v>77.78</v>
      </c>
      <c r="J143" s="178">
        <v>8.9981843774068893E-6</v>
      </c>
      <c r="K143" s="179" t="s">
        <v>60</v>
      </c>
      <c r="L143" s="28"/>
    </row>
    <row r="144" spans="1:12" ht="19.5" x14ac:dyDescent="0.2">
      <c r="A144" s="173" t="s">
        <v>486</v>
      </c>
      <c r="B144" s="174" t="s">
        <v>487</v>
      </c>
      <c r="C144" s="174" t="s">
        <v>56</v>
      </c>
      <c r="D144" s="174" t="s">
        <v>488</v>
      </c>
      <c r="E144" s="175" t="s">
        <v>71</v>
      </c>
      <c r="F144" s="174">
        <v>1</v>
      </c>
      <c r="G144" s="174">
        <v>60.87</v>
      </c>
      <c r="H144" s="176" t="s">
        <v>489</v>
      </c>
      <c r="I144" s="177">
        <v>75.19</v>
      </c>
      <c r="J144" s="178">
        <v>8.6985533985243496E-6</v>
      </c>
      <c r="K144" s="179" t="s">
        <v>60</v>
      </c>
      <c r="L144" s="28"/>
    </row>
    <row r="145" spans="1:12" x14ac:dyDescent="0.2">
      <c r="A145" s="173" t="s">
        <v>490</v>
      </c>
      <c r="B145" s="174"/>
      <c r="C145" s="174"/>
      <c r="D145" s="174" t="s">
        <v>491</v>
      </c>
      <c r="E145" s="175"/>
      <c r="F145" s="174"/>
      <c r="G145" s="174"/>
      <c r="H145" s="176" t="s">
        <v>50</v>
      </c>
      <c r="I145" s="177">
        <v>9795.2800000000007</v>
      </c>
      <c r="J145" s="178">
        <v>1.1331927933700969E-3</v>
      </c>
      <c r="K145" s="179" t="s">
        <v>51</v>
      </c>
      <c r="L145" s="28"/>
    </row>
    <row r="146" spans="1:12" x14ac:dyDescent="0.2">
      <c r="A146" s="173" t="s">
        <v>492</v>
      </c>
      <c r="B146" s="174"/>
      <c r="C146" s="174"/>
      <c r="D146" s="174" t="s">
        <v>493</v>
      </c>
      <c r="E146" s="175"/>
      <c r="F146" s="174"/>
      <c r="G146" s="174"/>
      <c r="H146" s="176" t="s">
        <v>50</v>
      </c>
      <c r="I146" s="177">
        <v>719.23</v>
      </c>
      <c r="J146" s="178">
        <v>8.320601889640468E-5</v>
      </c>
      <c r="K146" s="179" t="s">
        <v>51</v>
      </c>
      <c r="L146" s="28"/>
    </row>
    <row r="147" spans="1:12" ht="19.5" x14ac:dyDescent="0.2">
      <c r="A147" s="173" t="s">
        <v>494</v>
      </c>
      <c r="B147" s="174" t="s">
        <v>495</v>
      </c>
      <c r="C147" s="174" t="s">
        <v>56</v>
      </c>
      <c r="D147" s="174" t="s">
        <v>496</v>
      </c>
      <c r="E147" s="175" t="s">
        <v>85</v>
      </c>
      <c r="F147" s="174">
        <v>6.31</v>
      </c>
      <c r="G147" s="174">
        <v>36.5</v>
      </c>
      <c r="H147" s="176" t="s">
        <v>497</v>
      </c>
      <c r="I147" s="177">
        <v>284.51</v>
      </c>
      <c r="J147" s="178">
        <v>3.2914289498791899E-5</v>
      </c>
      <c r="K147" s="179" t="s">
        <v>60</v>
      </c>
      <c r="L147" s="28"/>
    </row>
    <row r="148" spans="1:12" ht="19.5" x14ac:dyDescent="0.2">
      <c r="A148" s="173" t="s">
        <v>498</v>
      </c>
      <c r="B148" s="174" t="s">
        <v>499</v>
      </c>
      <c r="C148" s="174" t="s">
        <v>56</v>
      </c>
      <c r="D148" s="174" t="s">
        <v>500</v>
      </c>
      <c r="E148" s="175" t="s">
        <v>85</v>
      </c>
      <c r="F148" s="174">
        <v>8.64</v>
      </c>
      <c r="G148" s="174">
        <v>26.22</v>
      </c>
      <c r="H148" s="176" t="s">
        <v>501</v>
      </c>
      <c r="I148" s="177">
        <v>279.83999999999997</v>
      </c>
      <c r="J148" s="178">
        <v>3.2374028235710257E-5</v>
      </c>
      <c r="K148" s="179" t="s">
        <v>60</v>
      </c>
      <c r="L148" s="28"/>
    </row>
    <row r="149" spans="1:12" ht="19.5" x14ac:dyDescent="0.2">
      <c r="A149" s="173" t="s">
        <v>502</v>
      </c>
      <c r="B149" s="174" t="s">
        <v>503</v>
      </c>
      <c r="C149" s="174" t="s">
        <v>56</v>
      </c>
      <c r="D149" s="174" t="s">
        <v>504</v>
      </c>
      <c r="E149" s="175" t="s">
        <v>85</v>
      </c>
      <c r="F149" s="174">
        <v>0.98</v>
      </c>
      <c r="G149" s="174">
        <v>20.47</v>
      </c>
      <c r="H149" s="176" t="s">
        <v>505</v>
      </c>
      <c r="I149" s="177">
        <v>24.77</v>
      </c>
      <c r="J149" s="178">
        <v>2.8655827594287558E-6</v>
      </c>
      <c r="K149" s="179" t="s">
        <v>60</v>
      </c>
      <c r="L149" s="28"/>
    </row>
    <row r="150" spans="1:12" ht="19.5" x14ac:dyDescent="0.2">
      <c r="A150" s="173" t="s">
        <v>506</v>
      </c>
      <c r="B150" s="174" t="s">
        <v>507</v>
      </c>
      <c r="C150" s="174" t="s">
        <v>56</v>
      </c>
      <c r="D150" s="174" t="s">
        <v>508</v>
      </c>
      <c r="E150" s="175" t="s">
        <v>85</v>
      </c>
      <c r="F150" s="174">
        <v>2.23</v>
      </c>
      <c r="G150" s="174">
        <v>28.26</v>
      </c>
      <c r="H150" s="176" t="s">
        <v>509</v>
      </c>
      <c r="I150" s="177">
        <v>77.84</v>
      </c>
      <c r="J150" s="178">
        <v>9.0051256356049394E-6</v>
      </c>
      <c r="K150" s="179" t="s">
        <v>60</v>
      </c>
      <c r="L150" s="28"/>
    </row>
    <row r="151" spans="1:12" ht="19.5" x14ac:dyDescent="0.2">
      <c r="A151" s="173" t="s">
        <v>510</v>
      </c>
      <c r="B151" s="174" t="s">
        <v>511</v>
      </c>
      <c r="C151" s="174" t="s">
        <v>56</v>
      </c>
      <c r="D151" s="174" t="s">
        <v>512</v>
      </c>
      <c r="E151" s="175" t="s">
        <v>85</v>
      </c>
      <c r="F151" s="174">
        <v>0.01</v>
      </c>
      <c r="G151" s="174">
        <v>24.85</v>
      </c>
      <c r="H151" s="176" t="s">
        <v>513</v>
      </c>
      <c r="I151" s="177">
        <v>0.3</v>
      </c>
      <c r="J151" s="178">
        <v>3.4706290990255419E-8</v>
      </c>
      <c r="K151" s="179" t="s">
        <v>60</v>
      </c>
      <c r="L151" s="28"/>
    </row>
    <row r="152" spans="1:12" ht="19.5" x14ac:dyDescent="0.2">
      <c r="A152" s="173" t="s">
        <v>514</v>
      </c>
      <c r="B152" s="174" t="s">
        <v>515</v>
      </c>
      <c r="C152" s="174" t="s">
        <v>56</v>
      </c>
      <c r="D152" s="174" t="s">
        <v>516</v>
      </c>
      <c r="E152" s="175" t="s">
        <v>85</v>
      </c>
      <c r="F152" s="174">
        <v>1.92</v>
      </c>
      <c r="G152" s="174">
        <v>21.92</v>
      </c>
      <c r="H152" s="176" t="s">
        <v>517</v>
      </c>
      <c r="I152" s="177">
        <v>51.97</v>
      </c>
      <c r="J152" s="178">
        <v>6.0122864758785809E-6</v>
      </c>
      <c r="K152" s="179" t="s">
        <v>60</v>
      </c>
      <c r="L152" s="28"/>
    </row>
    <row r="153" spans="1:12" x14ac:dyDescent="0.2">
      <c r="A153" s="173" t="s">
        <v>518</v>
      </c>
      <c r="B153" s="174"/>
      <c r="C153" s="174"/>
      <c r="D153" s="174" t="s">
        <v>519</v>
      </c>
      <c r="E153" s="175"/>
      <c r="F153" s="174"/>
      <c r="G153" s="174"/>
      <c r="H153" s="176" t="s">
        <v>50</v>
      </c>
      <c r="I153" s="177">
        <v>265.57</v>
      </c>
      <c r="J153" s="178">
        <v>3.0723165660940441E-5</v>
      </c>
      <c r="K153" s="179" t="s">
        <v>51</v>
      </c>
      <c r="L153" s="28"/>
    </row>
    <row r="154" spans="1:12" ht="29.25" x14ac:dyDescent="0.2">
      <c r="A154" s="173" t="s">
        <v>520</v>
      </c>
      <c r="B154" s="174" t="s">
        <v>521</v>
      </c>
      <c r="C154" s="174" t="s">
        <v>69</v>
      </c>
      <c r="D154" s="174" t="s">
        <v>522</v>
      </c>
      <c r="E154" s="175" t="s">
        <v>71</v>
      </c>
      <c r="F154" s="174">
        <v>1</v>
      </c>
      <c r="G154" s="174">
        <v>214.97</v>
      </c>
      <c r="H154" s="176" t="s">
        <v>523</v>
      </c>
      <c r="I154" s="177">
        <v>265.57</v>
      </c>
      <c r="J154" s="178">
        <v>3.0723165660940441E-5</v>
      </c>
      <c r="K154" s="179" t="s">
        <v>60</v>
      </c>
      <c r="L154" s="28"/>
    </row>
    <row r="155" spans="1:12" x14ac:dyDescent="0.2">
      <c r="A155" s="173" t="s">
        <v>524</v>
      </c>
      <c r="B155" s="174"/>
      <c r="C155" s="174"/>
      <c r="D155" s="174" t="s">
        <v>525</v>
      </c>
      <c r="E155" s="175"/>
      <c r="F155" s="174"/>
      <c r="G155" s="174"/>
      <c r="H155" s="176" t="s">
        <v>50</v>
      </c>
      <c r="I155" s="177">
        <v>354.82</v>
      </c>
      <c r="J155" s="178">
        <v>4.1048287230541425E-5</v>
      </c>
      <c r="K155" s="179" t="s">
        <v>51</v>
      </c>
      <c r="L155" s="28"/>
    </row>
    <row r="156" spans="1:12" ht="19.5" x14ac:dyDescent="0.2">
      <c r="A156" s="173" t="s">
        <v>526</v>
      </c>
      <c r="B156" s="174" t="s">
        <v>527</v>
      </c>
      <c r="C156" s="174" t="s">
        <v>56</v>
      </c>
      <c r="D156" s="174" t="s">
        <v>528</v>
      </c>
      <c r="E156" s="175" t="s">
        <v>71</v>
      </c>
      <c r="F156" s="174">
        <v>1</v>
      </c>
      <c r="G156" s="174">
        <v>17.579999999999998</v>
      </c>
      <c r="H156" s="176" t="s">
        <v>529</v>
      </c>
      <c r="I156" s="177">
        <v>21.71</v>
      </c>
      <c r="J156" s="178">
        <v>2.5115785913281505E-6</v>
      </c>
      <c r="K156" s="179" t="s">
        <v>60</v>
      </c>
      <c r="L156" s="28"/>
    </row>
    <row r="157" spans="1:12" ht="19.5" x14ac:dyDescent="0.2">
      <c r="A157" s="173" t="s">
        <v>530</v>
      </c>
      <c r="B157" s="174" t="s">
        <v>531</v>
      </c>
      <c r="C157" s="174" t="s">
        <v>56</v>
      </c>
      <c r="D157" s="174" t="s">
        <v>532</v>
      </c>
      <c r="E157" s="175" t="s">
        <v>71</v>
      </c>
      <c r="F157" s="174">
        <v>1</v>
      </c>
      <c r="G157" s="174">
        <v>22.59</v>
      </c>
      <c r="H157" s="176" t="s">
        <v>533</v>
      </c>
      <c r="I157" s="177">
        <v>27.9</v>
      </c>
      <c r="J157" s="178">
        <v>3.2276850620937541E-6</v>
      </c>
      <c r="K157" s="179" t="s">
        <v>60</v>
      </c>
      <c r="L157" s="28"/>
    </row>
    <row r="158" spans="1:12" ht="19.5" x14ac:dyDescent="0.2">
      <c r="A158" s="173" t="s">
        <v>534</v>
      </c>
      <c r="B158" s="174" t="s">
        <v>535</v>
      </c>
      <c r="C158" s="174" t="s">
        <v>56</v>
      </c>
      <c r="D158" s="174" t="s">
        <v>536</v>
      </c>
      <c r="E158" s="175" t="s">
        <v>71</v>
      </c>
      <c r="F158" s="174">
        <v>2</v>
      </c>
      <c r="G158" s="174">
        <v>18.84</v>
      </c>
      <c r="H158" s="176" t="s">
        <v>537</v>
      </c>
      <c r="I158" s="177">
        <v>46.54</v>
      </c>
      <c r="J158" s="178">
        <v>5.3841026089549576E-6</v>
      </c>
      <c r="K158" s="179" t="s">
        <v>60</v>
      </c>
      <c r="L158" s="28"/>
    </row>
    <row r="159" spans="1:12" ht="19.5" x14ac:dyDescent="0.2">
      <c r="A159" s="173" t="s">
        <v>538</v>
      </c>
      <c r="B159" s="174" t="s">
        <v>539</v>
      </c>
      <c r="C159" s="174" t="s">
        <v>56</v>
      </c>
      <c r="D159" s="174" t="s">
        <v>540</v>
      </c>
      <c r="E159" s="175" t="s">
        <v>71</v>
      </c>
      <c r="F159" s="174">
        <v>1</v>
      </c>
      <c r="G159" s="174">
        <v>27.75</v>
      </c>
      <c r="H159" s="176" t="s">
        <v>541</v>
      </c>
      <c r="I159" s="177">
        <v>34.28</v>
      </c>
      <c r="J159" s="178">
        <v>3.9657721838198523E-6</v>
      </c>
      <c r="K159" s="179" t="s">
        <v>60</v>
      </c>
      <c r="L159" s="28"/>
    </row>
    <row r="160" spans="1:12" ht="19.5" x14ac:dyDescent="0.2">
      <c r="A160" s="173" t="s">
        <v>542</v>
      </c>
      <c r="B160" s="174" t="s">
        <v>543</v>
      </c>
      <c r="C160" s="174" t="s">
        <v>56</v>
      </c>
      <c r="D160" s="174" t="s">
        <v>544</v>
      </c>
      <c r="E160" s="175" t="s">
        <v>71</v>
      </c>
      <c r="F160" s="174">
        <v>1</v>
      </c>
      <c r="G160" s="174">
        <v>34.130000000000003</v>
      </c>
      <c r="H160" s="176" t="s">
        <v>545</v>
      </c>
      <c r="I160" s="177">
        <v>42.16</v>
      </c>
      <c r="J160" s="178">
        <v>4.8773907604972283E-6</v>
      </c>
      <c r="K160" s="179" t="s">
        <v>60</v>
      </c>
      <c r="L160" s="28"/>
    </row>
    <row r="161" spans="1:12" ht="19.5" x14ac:dyDescent="0.2">
      <c r="A161" s="173" t="s">
        <v>546</v>
      </c>
      <c r="B161" s="174" t="s">
        <v>547</v>
      </c>
      <c r="C161" s="174" t="s">
        <v>56</v>
      </c>
      <c r="D161" s="174" t="s">
        <v>548</v>
      </c>
      <c r="E161" s="175" t="s">
        <v>71</v>
      </c>
      <c r="F161" s="174">
        <v>1</v>
      </c>
      <c r="G161" s="174">
        <v>57.43</v>
      </c>
      <c r="H161" s="176" t="s">
        <v>549</v>
      </c>
      <c r="I161" s="177">
        <v>70.94</v>
      </c>
      <c r="J161" s="178">
        <v>8.2068809428290647E-6</v>
      </c>
      <c r="K161" s="179" t="s">
        <v>60</v>
      </c>
      <c r="L161" s="28"/>
    </row>
    <row r="162" spans="1:12" ht="19.5" x14ac:dyDescent="0.2">
      <c r="A162" s="173" t="s">
        <v>550</v>
      </c>
      <c r="B162" s="174" t="s">
        <v>551</v>
      </c>
      <c r="C162" s="174" t="s">
        <v>56</v>
      </c>
      <c r="D162" s="174" t="s">
        <v>552</v>
      </c>
      <c r="E162" s="175" t="s">
        <v>71</v>
      </c>
      <c r="F162" s="174">
        <v>2</v>
      </c>
      <c r="G162" s="174">
        <v>6.33</v>
      </c>
      <c r="H162" s="176" t="s">
        <v>553</v>
      </c>
      <c r="I162" s="177">
        <v>15.64</v>
      </c>
      <c r="J162" s="178">
        <v>1.8093546369586492E-6</v>
      </c>
      <c r="K162" s="179" t="s">
        <v>60</v>
      </c>
      <c r="L162" s="28"/>
    </row>
    <row r="163" spans="1:12" ht="29.25" x14ac:dyDescent="0.2">
      <c r="A163" s="173" t="s">
        <v>554</v>
      </c>
      <c r="B163" s="174" t="s">
        <v>555</v>
      </c>
      <c r="C163" s="174" t="s">
        <v>56</v>
      </c>
      <c r="D163" s="174" t="s">
        <v>556</v>
      </c>
      <c r="E163" s="175" t="s">
        <v>71</v>
      </c>
      <c r="F163" s="174">
        <v>1</v>
      </c>
      <c r="G163" s="174">
        <v>13.29</v>
      </c>
      <c r="H163" s="176" t="s">
        <v>557</v>
      </c>
      <c r="I163" s="177">
        <v>16.41</v>
      </c>
      <c r="J163" s="178">
        <v>1.8984341171669715E-6</v>
      </c>
      <c r="K163" s="179" t="s">
        <v>60</v>
      </c>
      <c r="L163" s="28"/>
    </row>
    <row r="164" spans="1:12" ht="19.5" x14ac:dyDescent="0.2">
      <c r="A164" s="173" t="s">
        <v>558</v>
      </c>
      <c r="B164" s="174" t="s">
        <v>559</v>
      </c>
      <c r="C164" s="174" t="s">
        <v>56</v>
      </c>
      <c r="D164" s="174" t="s">
        <v>560</v>
      </c>
      <c r="E164" s="175" t="s">
        <v>71</v>
      </c>
      <c r="F164" s="174">
        <v>1</v>
      </c>
      <c r="G164" s="174">
        <v>12.4</v>
      </c>
      <c r="H164" s="176" t="s">
        <v>561</v>
      </c>
      <c r="I164" s="177">
        <v>15.31</v>
      </c>
      <c r="J164" s="178">
        <v>1.7711777168693683E-6</v>
      </c>
      <c r="K164" s="179" t="s">
        <v>60</v>
      </c>
      <c r="L164" s="28"/>
    </row>
    <row r="165" spans="1:12" ht="19.5" x14ac:dyDescent="0.2">
      <c r="A165" s="173" t="s">
        <v>562</v>
      </c>
      <c r="B165" s="174" t="s">
        <v>563</v>
      </c>
      <c r="C165" s="174" t="s">
        <v>56</v>
      </c>
      <c r="D165" s="174" t="s">
        <v>564</v>
      </c>
      <c r="E165" s="175" t="s">
        <v>71</v>
      </c>
      <c r="F165" s="174">
        <v>1</v>
      </c>
      <c r="G165" s="174">
        <v>8.99</v>
      </c>
      <c r="H165" s="176" t="s">
        <v>565</v>
      </c>
      <c r="I165" s="177">
        <v>11.1</v>
      </c>
      <c r="J165" s="178">
        <v>1.2841327666394506E-6</v>
      </c>
      <c r="K165" s="179" t="s">
        <v>60</v>
      </c>
      <c r="L165" s="28"/>
    </row>
    <row r="166" spans="1:12" ht="19.5" x14ac:dyDescent="0.2">
      <c r="A166" s="173" t="s">
        <v>566</v>
      </c>
      <c r="B166" s="174" t="s">
        <v>567</v>
      </c>
      <c r="C166" s="174" t="s">
        <v>56</v>
      </c>
      <c r="D166" s="174" t="s">
        <v>568</v>
      </c>
      <c r="E166" s="175" t="s">
        <v>71</v>
      </c>
      <c r="F166" s="174">
        <v>1</v>
      </c>
      <c r="G166" s="174">
        <v>18.71</v>
      </c>
      <c r="H166" s="176" t="s">
        <v>569</v>
      </c>
      <c r="I166" s="177">
        <v>23.11</v>
      </c>
      <c r="J166" s="178">
        <v>2.6735412826160093E-6</v>
      </c>
      <c r="K166" s="179" t="s">
        <v>60</v>
      </c>
      <c r="L166" s="28"/>
    </row>
    <row r="167" spans="1:12" ht="19.5" x14ac:dyDescent="0.2">
      <c r="A167" s="173" t="s">
        <v>570</v>
      </c>
      <c r="B167" s="174" t="s">
        <v>571</v>
      </c>
      <c r="C167" s="174" t="s">
        <v>56</v>
      </c>
      <c r="D167" s="174" t="s">
        <v>572</v>
      </c>
      <c r="E167" s="175" t="s">
        <v>71</v>
      </c>
      <c r="F167" s="174">
        <v>1</v>
      </c>
      <c r="G167" s="174">
        <v>24.06</v>
      </c>
      <c r="H167" s="176" t="s">
        <v>573</v>
      </c>
      <c r="I167" s="177">
        <v>29.72</v>
      </c>
      <c r="J167" s="178">
        <v>3.4382365607679701E-6</v>
      </c>
      <c r="K167" s="179" t="s">
        <v>60</v>
      </c>
      <c r="L167" s="28"/>
    </row>
    <row r="168" spans="1:12" x14ac:dyDescent="0.2">
      <c r="A168" s="173" t="s">
        <v>574</v>
      </c>
      <c r="B168" s="174"/>
      <c r="C168" s="174"/>
      <c r="D168" s="174" t="s">
        <v>575</v>
      </c>
      <c r="E168" s="175"/>
      <c r="F168" s="174"/>
      <c r="G168" s="174"/>
      <c r="H168" s="176" t="s">
        <v>50</v>
      </c>
      <c r="I168" s="177">
        <v>513.01</v>
      </c>
      <c r="J168" s="178">
        <v>5.9348914469703109E-5</v>
      </c>
      <c r="K168" s="179" t="s">
        <v>51</v>
      </c>
      <c r="L168" s="28"/>
    </row>
    <row r="169" spans="1:12" x14ac:dyDescent="0.2">
      <c r="A169" s="173" t="s">
        <v>576</v>
      </c>
      <c r="B169" s="174" t="s">
        <v>577</v>
      </c>
      <c r="C169" s="174" t="s">
        <v>69</v>
      </c>
      <c r="D169" s="174" t="s">
        <v>578</v>
      </c>
      <c r="E169" s="175" t="s">
        <v>71</v>
      </c>
      <c r="F169" s="174">
        <v>17</v>
      </c>
      <c r="G169" s="174">
        <v>3.84</v>
      </c>
      <c r="H169" s="176" t="s">
        <v>408</v>
      </c>
      <c r="I169" s="177">
        <v>80.58</v>
      </c>
      <c r="J169" s="178">
        <v>9.3221097599826052E-6</v>
      </c>
      <c r="K169" s="179" t="s">
        <v>60</v>
      </c>
      <c r="L169" s="28"/>
    </row>
    <row r="170" spans="1:12" x14ac:dyDescent="0.2">
      <c r="A170" s="173" t="s">
        <v>579</v>
      </c>
      <c r="B170" s="174" t="s">
        <v>580</v>
      </c>
      <c r="C170" s="174" t="s">
        <v>69</v>
      </c>
      <c r="D170" s="174" t="s">
        <v>581</v>
      </c>
      <c r="E170" s="175" t="s">
        <v>71</v>
      </c>
      <c r="F170" s="174">
        <v>10</v>
      </c>
      <c r="G170" s="174">
        <v>7.14</v>
      </c>
      <c r="H170" s="176" t="s">
        <v>582</v>
      </c>
      <c r="I170" s="177">
        <v>88.2</v>
      </c>
      <c r="J170" s="178">
        <v>1.0203649551135093E-5</v>
      </c>
      <c r="K170" s="179" t="s">
        <v>60</v>
      </c>
      <c r="L170" s="28"/>
    </row>
    <row r="171" spans="1:12" ht="29.25" x14ac:dyDescent="0.2">
      <c r="A171" s="173" t="s">
        <v>583</v>
      </c>
      <c r="B171" s="174" t="s">
        <v>584</v>
      </c>
      <c r="C171" s="174" t="s">
        <v>56</v>
      </c>
      <c r="D171" s="174" t="s">
        <v>585</v>
      </c>
      <c r="E171" s="175" t="s">
        <v>71</v>
      </c>
      <c r="F171" s="174">
        <v>1</v>
      </c>
      <c r="G171" s="174">
        <v>10.27</v>
      </c>
      <c r="H171" s="176" t="s">
        <v>586</v>
      </c>
      <c r="I171" s="177">
        <v>12.68</v>
      </c>
      <c r="J171" s="178">
        <v>1.4669192325214625E-6</v>
      </c>
      <c r="K171" s="179" t="s">
        <v>60</v>
      </c>
      <c r="L171" s="28"/>
    </row>
    <row r="172" spans="1:12" ht="29.25" x14ac:dyDescent="0.2">
      <c r="A172" s="173" t="s">
        <v>587</v>
      </c>
      <c r="B172" s="174" t="s">
        <v>588</v>
      </c>
      <c r="C172" s="174" t="s">
        <v>56</v>
      </c>
      <c r="D172" s="174" t="s">
        <v>589</v>
      </c>
      <c r="E172" s="175" t="s">
        <v>71</v>
      </c>
      <c r="F172" s="174">
        <v>5</v>
      </c>
      <c r="G172" s="174">
        <v>15.14</v>
      </c>
      <c r="H172" s="176" t="s">
        <v>590</v>
      </c>
      <c r="I172" s="177">
        <v>93.5</v>
      </c>
      <c r="J172" s="178">
        <v>1.0816794025296273E-5</v>
      </c>
      <c r="K172" s="179" t="s">
        <v>60</v>
      </c>
      <c r="L172" s="28"/>
    </row>
    <row r="173" spans="1:12" ht="29.25" x14ac:dyDescent="0.2">
      <c r="A173" s="173" t="s">
        <v>591</v>
      </c>
      <c r="B173" s="174" t="s">
        <v>592</v>
      </c>
      <c r="C173" s="174" t="s">
        <v>56</v>
      </c>
      <c r="D173" s="174" t="s">
        <v>593</v>
      </c>
      <c r="E173" s="175" t="s">
        <v>71</v>
      </c>
      <c r="F173" s="174">
        <v>1</v>
      </c>
      <c r="G173" s="174">
        <v>10.039999999999999</v>
      </c>
      <c r="H173" s="176" t="s">
        <v>594</v>
      </c>
      <c r="I173" s="177">
        <v>12.4</v>
      </c>
      <c r="J173" s="178">
        <v>1.4345266942638906E-6</v>
      </c>
      <c r="K173" s="179" t="s">
        <v>60</v>
      </c>
      <c r="L173" s="28"/>
    </row>
    <row r="174" spans="1:12" ht="29.25" x14ac:dyDescent="0.2">
      <c r="A174" s="173" t="s">
        <v>595</v>
      </c>
      <c r="B174" s="174" t="s">
        <v>596</v>
      </c>
      <c r="C174" s="174" t="s">
        <v>56</v>
      </c>
      <c r="D174" s="174" t="s">
        <v>597</v>
      </c>
      <c r="E174" s="175" t="s">
        <v>71</v>
      </c>
      <c r="F174" s="174">
        <v>2</v>
      </c>
      <c r="G174" s="174">
        <v>14.39</v>
      </c>
      <c r="H174" s="176" t="s">
        <v>598</v>
      </c>
      <c r="I174" s="177">
        <v>35.54</v>
      </c>
      <c r="J174" s="178">
        <v>4.111538605978925E-6</v>
      </c>
      <c r="K174" s="179" t="s">
        <v>60</v>
      </c>
      <c r="L174" s="28"/>
    </row>
    <row r="175" spans="1:12" ht="29.25" x14ac:dyDescent="0.2">
      <c r="A175" s="173" t="s">
        <v>599</v>
      </c>
      <c r="B175" s="174" t="s">
        <v>600</v>
      </c>
      <c r="C175" s="174" t="s">
        <v>56</v>
      </c>
      <c r="D175" s="174" t="s">
        <v>601</v>
      </c>
      <c r="E175" s="175" t="s">
        <v>71</v>
      </c>
      <c r="F175" s="174">
        <v>1</v>
      </c>
      <c r="G175" s="174">
        <v>26.95</v>
      </c>
      <c r="H175" s="176" t="s">
        <v>602</v>
      </c>
      <c r="I175" s="177">
        <v>33.29</v>
      </c>
      <c r="J175" s="178">
        <v>3.8512414235520093E-6</v>
      </c>
      <c r="K175" s="179" t="s">
        <v>60</v>
      </c>
      <c r="L175" s="28"/>
    </row>
    <row r="176" spans="1:12" ht="29.25" x14ac:dyDescent="0.2">
      <c r="A176" s="173" t="s">
        <v>603</v>
      </c>
      <c r="B176" s="174" t="s">
        <v>604</v>
      </c>
      <c r="C176" s="174" t="s">
        <v>56</v>
      </c>
      <c r="D176" s="174" t="s">
        <v>605</v>
      </c>
      <c r="E176" s="175" t="s">
        <v>71</v>
      </c>
      <c r="F176" s="174">
        <v>6</v>
      </c>
      <c r="G176" s="174">
        <v>9.2100000000000009</v>
      </c>
      <c r="H176" s="176" t="s">
        <v>606</v>
      </c>
      <c r="I176" s="177">
        <v>68.22</v>
      </c>
      <c r="J176" s="178">
        <v>7.8922105711840822E-6</v>
      </c>
      <c r="K176" s="179" t="s">
        <v>60</v>
      </c>
      <c r="L176" s="28"/>
    </row>
    <row r="177" spans="1:12" ht="29.25" x14ac:dyDescent="0.2">
      <c r="A177" s="173" t="s">
        <v>607</v>
      </c>
      <c r="B177" s="174" t="s">
        <v>608</v>
      </c>
      <c r="C177" s="174" t="s">
        <v>56</v>
      </c>
      <c r="D177" s="174" t="s">
        <v>609</v>
      </c>
      <c r="E177" s="175" t="s">
        <v>71</v>
      </c>
      <c r="F177" s="174">
        <v>4</v>
      </c>
      <c r="G177" s="174">
        <v>17.93</v>
      </c>
      <c r="H177" s="176" t="s">
        <v>610</v>
      </c>
      <c r="I177" s="177">
        <v>88.6</v>
      </c>
      <c r="J177" s="178">
        <v>1.0249924605788767E-5</v>
      </c>
      <c r="K177" s="179" t="s">
        <v>60</v>
      </c>
      <c r="L177" s="28"/>
    </row>
    <row r="178" spans="1:12" x14ac:dyDescent="0.2">
      <c r="A178" s="173" t="s">
        <v>611</v>
      </c>
      <c r="B178" s="174"/>
      <c r="C178" s="174"/>
      <c r="D178" s="174" t="s">
        <v>612</v>
      </c>
      <c r="E178" s="175"/>
      <c r="F178" s="174"/>
      <c r="G178" s="174"/>
      <c r="H178" s="176" t="s">
        <v>50</v>
      </c>
      <c r="I178" s="177">
        <v>198</v>
      </c>
      <c r="J178" s="178">
        <v>2.2906152053568576E-5</v>
      </c>
      <c r="K178" s="179" t="s">
        <v>51</v>
      </c>
      <c r="L178" s="28"/>
    </row>
    <row r="179" spans="1:12" ht="19.5" x14ac:dyDescent="0.2">
      <c r="A179" s="173" t="s">
        <v>613</v>
      </c>
      <c r="B179" s="174" t="s">
        <v>614</v>
      </c>
      <c r="C179" s="174" t="s">
        <v>56</v>
      </c>
      <c r="D179" s="174" t="s">
        <v>615</v>
      </c>
      <c r="E179" s="175" t="s">
        <v>71</v>
      </c>
      <c r="F179" s="174">
        <v>2</v>
      </c>
      <c r="G179" s="174">
        <v>42.59</v>
      </c>
      <c r="H179" s="176" t="s">
        <v>616</v>
      </c>
      <c r="I179" s="177">
        <v>105.22</v>
      </c>
      <c r="J179" s="178">
        <v>1.2172653126648918E-5</v>
      </c>
      <c r="K179" s="179" t="s">
        <v>60</v>
      </c>
      <c r="L179" s="28"/>
    </row>
    <row r="180" spans="1:12" ht="29.25" x14ac:dyDescent="0.2">
      <c r="A180" s="173" t="s">
        <v>617</v>
      </c>
      <c r="B180" s="174" t="s">
        <v>618</v>
      </c>
      <c r="C180" s="174" t="s">
        <v>56</v>
      </c>
      <c r="D180" s="174" t="s">
        <v>619</v>
      </c>
      <c r="E180" s="175" t="s">
        <v>71</v>
      </c>
      <c r="F180" s="174">
        <v>1</v>
      </c>
      <c r="G180" s="174">
        <v>11.39</v>
      </c>
      <c r="H180" s="176" t="s">
        <v>620</v>
      </c>
      <c r="I180" s="177">
        <v>14.07</v>
      </c>
      <c r="J180" s="178">
        <v>1.6277250474429792E-6</v>
      </c>
      <c r="K180" s="179" t="s">
        <v>60</v>
      </c>
      <c r="L180" s="28"/>
    </row>
    <row r="181" spans="1:12" ht="19.5" x14ac:dyDescent="0.2">
      <c r="A181" s="173" t="s">
        <v>621</v>
      </c>
      <c r="B181" s="174" t="s">
        <v>622</v>
      </c>
      <c r="C181" s="174" t="s">
        <v>56</v>
      </c>
      <c r="D181" s="174" t="s">
        <v>623</v>
      </c>
      <c r="E181" s="175" t="s">
        <v>71</v>
      </c>
      <c r="F181" s="174">
        <v>1</v>
      </c>
      <c r="G181" s="174">
        <v>40.18</v>
      </c>
      <c r="H181" s="176" t="s">
        <v>624</v>
      </c>
      <c r="I181" s="177">
        <v>49.63</v>
      </c>
      <c r="J181" s="178">
        <v>5.7415774061545884E-6</v>
      </c>
      <c r="K181" s="179" t="s">
        <v>60</v>
      </c>
      <c r="L181" s="28"/>
    </row>
    <row r="182" spans="1:12" ht="19.5" x14ac:dyDescent="0.2">
      <c r="A182" s="173" t="s">
        <v>625</v>
      </c>
      <c r="B182" s="174" t="s">
        <v>626</v>
      </c>
      <c r="C182" s="174" t="s">
        <v>56</v>
      </c>
      <c r="D182" s="174" t="s">
        <v>627</v>
      </c>
      <c r="E182" s="175" t="s">
        <v>71</v>
      </c>
      <c r="F182" s="174">
        <v>1</v>
      </c>
      <c r="G182" s="174">
        <v>23.54</v>
      </c>
      <c r="H182" s="176" t="s">
        <v>628</v>
      </c>
      <c r="I182" s="177">
        <v>29.08</v>
      </c>
      <c r="J182" s="178">
        <v>3.364196473322092E-6</v>
      </c>
      <c r="K182" s="179" t="s">
        <v>60</v>
      </c>
      <c r="L182" s="28"/>
    </row>
    <row r="183" spans="1:12" x14ac:dyDescent="0.2">
      <c r="A183" s="173" t="s">
        <v>629</v>
      </c>
      <c r="B183" s="174"/>
      <c r="C183" s="174"/>
      <c r="D183" s="174" t="s">
        <v>630</v>
      </c>
      <c r="E183" s="175"/>
      <c r="F183" s="174"/>
      <c r="G183" s="174"/>
      <c r="H183" s="176" t="s">
        <v>50</v>
      </c>
      <c r="I183" s="177">
        <v>6332.05</v>
      </c>
      <c r="J183" s="178">
        <v>7.3253989954948941E-4</v>
      </c>
      <c r="K183" s="179" t="s">
        <v>51</v>
      </c>
      <c r="L183" s="28"/>
    </row>
    <row r="184" spans="1:12" ht="39" x14ac:dyDescent="0.2">
      <c r="A184" s="173" t="s">
        <v>631</v>
      </c>
      <c r="B184" s="174" t="s">
        <v>632</v>
      </c>
      <c r="C184" s="174" t="s">
        <v>69</v>
      </c>
      <c r="D184" s="174" t="s">
        <v>633</v>
      </c>
      <c r="E184" s="175" t="s">
        <v>71</v>
      </c>
      <c r="F184" s="174">
        <v>1</v>
      </c>
      <c r="G184" s="174">
        <v>1786.98</v>
      </c>
      <c r="H184" s="176" t="s">
        <v>634</v>
      </c>
      <c r="I184" s="177">
        <v>2207.63</v>
      </c>
      <c r="J184" s="178">
        <v>2.5539549726272525E-4</v>
      </c>
      <c r="K184" s="179" t="s">
        <v>60</v>
      </c>
      <c r="L184" s="28"/>
    </row>
    <row r="185" spans="1:12" ht="39" x14ac:dyDescent="0.2">
      <c r="A185" s="173" t="s">
        <v>635</v>
      </c>
      <c r="B185" s="174" t="s">
        <v>636</v>
      </c>
      <c r="C185" s="174" t="s">
        <v>69</v>
      </c>
      <c r="D185" s="174" t="s">
        <v>637</v>
      </c>
      <c r="E185" s="175" t="s">
        <v>71</v>
      </c>
      <c r="F185" s="174">
        <v>1</v>
      </c>
      <c r="G185" s="174">
        <v>3254.05</v>
      </c>
      <c r="H185" s="176" t="s">
        <v>638</v>
      </c>
      <c r="I185" s="177">
        <v>4020.05</v>
      </c>
      <c r="J185" s="178">
        <v>4.6507008365125432E-4</v>
      </c>
      <c r="K185" s="179" t="s">
        <v>60</v>
      </c>
      <c r="L185" s="28"/>
    </row>
    <row r="186" spans="1:12" x14ac:dyDescent="0.2">
      <c r="A186" s="173" t="s">
        <v>639</v>
      </c>
      <c r="B186" s="174" t="s">
        <v>640</v>
      </c>
      <c r="C186" s="174" t="s">
        <v>641</v>
      </c>
      <c r="D186" s="174" t="s">
        <v>642</v>
      </c>
      <c r="E186" s="175" t="s">
        <v>131</v>
      </c>
      <c r="F186" s="174">
        <v>0.56000000000000005</v>
      </c>
      <c r="G186" s="174">
        <v>116.5134</v>
      </c>
      <c r="H186" s="176" t="s">
        <v>643</v>
      </c>
      <c r="I186" s="177">
        <v>75.209999999999994</v>
      </c>
      <c r="J186" s="178">
        <v>8.7008671512570329E-6</v>
      </c>
      <c r="K186" s="179" t="s">
        <v>66</v>
      </c>
      <c r="L186" s="28"/>
    </row>
    <row r="187" spans="1:12" ht="29.25" x14ac:dyDescent="0.2">
      <c r="A187" s="173" t="s">
        <v>644</v>
      </c>
      <c r="B187" s="174" t="s">
        <v>212</v>
      </c>
      <c r="C187" s="174" t="s">
        <v>56</v>
      </c>
      <c r="D187" s="174" t="s">
        <v>213</v>
      </c>
      <c r="E187" s="175" t="s">
        <v>131</v>
      </c>
      <c r="F187" s="174">
        <v>0.7</v>
      </c>
      <c r="G187" s="174">
        <v>6.93</v>
      </c>
      <c r="H187" s="176" t="s">
        <v>214</v>
      </c>
      <c r="I187" s="177">
        <v>5.99</v>
      </c>
      <c r="J187" s="178">
        <v>6.9296894343876653E-7</v>
      </c>
      <c r="K187" s="179" t="s">
        <v>60</v>
      </c>
      <c r="L187" s="28"/>
    </row>
    <row r="188" spans="1:12" ht="19.5" x14ac:dyDescent="0.2">
      <c r="A188" s="173" t="s">
        <v>645</v>
      </c>
      <c r="B188" s="174" t="s">
        <v>216</v>
      </c>
      <c r="C188" s="174" t="s">
        <v>56</v>
      </c>
      <c r="D188" s="174" t="s">
        <v>217</v>
      </c>
      <c r="E188" s="175" t="s">
        <v>218</v>
      </c>
      <c r="F188" s="174">
        <v>7.7</v>
      </c>
      <c r="G188" s="174">
        <v>2.44</v>
      </c>
      <c r="H188" s="176" t="s">
        <v>219</v>
      </c>
      <c r="I188" s="177">
        <v>23.17</v>
      </c>
      <c r="J188" s="178">
        <v>2.6804825408140603E-6</v>
      </c>
      <c r="K188" s="179" t="s">
        <v>60</v>
      </c>
      <c r="L188" s="28"/>
    </row>
    <row r="189" spans="1:12" x14ac:dyDescent="0.2">
      <c r="A189" s="173" t="s">
        <v>646</v>
      </c>
      <c r="B189" s="174"/>
      <c r="C189" s="174"/>
      <c r="D189" s="174" t="s">
        <v>647</v>
      </c>
      <c r="E189" s="175"/>
      <c r="F189" s="174"/>
      <c r="G189" s="174"/>
      <c r="H189" s="176" t="s">
        <v>50</v>
      </c>
      <c r="I189" s="177">
        <v>1412.6</v>
      </c>
      <c r="J189" s="178">
        <v>1.6342035550944936E-4</v>
      </c>
      <c r="K189" s="179" t="s">
        <v>51</v>
      </c>
      <c r="L189" s="28"/>
    </row>
    <row r="190" spans="1:12" x14ac:dyDescent="0.2">
      <c r="A190" s="173" t="s">
        <v>648</v>
      </c>
      <c r="B190" s="174" t="s">
        <v>649</v>
      </c>
      <c r="C190" s="174" t="s">
        <v>69</v>
      </c>
      <c r="D190" s="174" t="s">
        <v>650</v>
      </c>
      <c r="E190" s="175" t="s">
        <v>71</v>
      </c>
      <c r="F190" s="174">
        <v>1</v>
      </c>
      <c r="G190" s="174">
        <v>89.16</v>
      </c>
      <c r="H190" s="176" t="s">
        <v>651</v>
      </c>
      <c r="I190" s="177">
        <v>110.14</v>
      </c>
      <c r="J190" s="178">
        <v>1.2741836298889107E-5</v>
      </c>
      <c r="K190" s="179" t="s">
        <v>60</v>
      </c>
      <c r="L190" s="28"/>
    </row>
    <row r="191" spans="1:12" x14ac:dyDescent="0.2">
      <c r="A191" s="173" t="s">
        <v>652</v>
      </c>
      <c r="B191" s="174" t="s">
        <v>653</v>
      </c>
      <c r="C191" s="174" t="s">
        <v>56</v>
      </c>
      <c r="D191" s="174" t="s">
        <v>654</v>
      </c>
      <c r="E191" s="175" t="s">
        <v>71</v>
      </c>
      <c r="F191" s="174">
        <v>1</v>
      </c>
      <c r="G191" s="174">
        <v>481</v>
      </c>
      <c r="H191" s="176" t="s">
        <v>655</v>
      </c>
      <c r="I191" s="177">
        <v>594.22</v>
      </c>
      <c r="J191" s="181">
        <v>6.8743907440765246E-5</v>
      </c>
      <c r="K191" s="179" t="s">
        <v>60</v>
      </c>
      <c r="L191" s="28"/>
    </row>
    <row r="192" spans="1:12" ht="19.5" x14ac:dyDescent="0.2">
      <c r="A192" s="173" t="s">
        <v>656</v>
      </c>
      <c r="B192" s="174" t="s">
        <v>657</v>
      </c>
      <c r="C192" s="174" t="s">
        <v>69</v>
      </c>
      <c r="D192" s="174" t="s">
        <v>658</v>
      </c>
      <c r="E192" s="175" t="s">
        <v>71</v>
      </c>
      <c r="F192" s="174">
        <v>1</v>
      </c>
      <c r="G192" s="174">
        <v>58.79</v>
      </c>
      <c r="H192" s="176" t="s">
        <v>659</v>
      </c>
      <c r="I192" s="177">
        <v>72.62</v>
      </c>
      <c r="J192" s="181">
        <v>8.4012361723744949E-6</v>
      </c>
      <c r="K192" s="179" t="s">
        <v>60</v>
      </c>
      <c r="L192" s="28"/>
    </row>
    <row r="193" spans="1:12" ht="19.5" x14ac:dyDescent="0.2">
      <c r="A193" s="173" t="s">
        <v>660</v>
      </c>
      <c r="B193" s="174" t="s">
        <v>661</v>
      </c>
      <c r="C193" s="174" t="s">
        <v>56</v>
      </c>
      <c r="D193" s="174" t="s">
        <v>662</v>
      </c>
      <c r="E193" s="175" t="s">
        <v>71</v>
      </c>
      <c r="F193" s="174">
        <v>1</v>
      </c>
      <c r="G193" s="174">
        <v>72.290000000000006</v>
      </c>
      <c r="H193" s="176" t="s">
        <v>663</v>
      </c>
      <c r="I193" s="177">
        <v>89.3</v>
      </c>
      <c r="J193" s="181">
        <v>1.0330905951432697E-5</v>
      </c>
      <c r="K193" s="179" t="s">
        <v>60</v>
      </c>
      <c r="L193" s="28"/>
    </row>
    <row r="194" spans="1:12" ht="19.5" x14ac:dyDescent="0.2">
      <c r="A194" s="173" t="s">
        <v>664</v>
      </c>
      <c r="B194" s="174" t="s">
        <v>665</v>
      </c>
      <c r="C194" s="174" t="s">
        <v>56</v>
      </c>
      <c r="D194" s="174" t="s">
        <v>666</v>
      </c>
      <c r="E194" s="175" t="s">
        <v>71</v>
      </c>
      <c r="F194" s="174">
        <v>1</v>
      </c>
      <c r="G194" s="174">
        <v>37.64</v>
      </c>
      <c r="H194" s="176" t="s">
        <v>667</v>
      </c>
      <c r="I194" s="177">
        <v>46.5</v>
      </c>
      <c r="J194" s="181">
        <v>5.37947510348959E-6</v>
      </c>
      <c r="K194" s="179" t="s">
        <v>60</v>
      </c>
      <c r="L194" s="28"/>
    </row>
    <row r="195" spans="1:12" x14ac:dyDescent="0.2">
      <c r="A195" s="173" t="s">
        <v>668</v>
      </c>
      <c r="B195" s="174" t="s">
        <v>669</v>
      </c>
      <c r="C195" s="174" t="s">
        <v>69</v>
      </c>
      <c r="D195" s="174" t="s">
        <v>670</v>
      </c>
      <c r="E195" s="175" t="s">
        <v>71</v>
      </c>
      <c r="F195" s="174">
        <v>1</v>
      </c>
      <c r="G195" s="174">
        <v>95.3</v>
      </c>
      <c r="H195" s="176" t="s">
        <v>671</v>
      </c>
      <c r="I195" s="177">
        <v>117.73</v>
      </c>
      <c r="J195" s="181">
        <v>1.3619905460942569E-5</v>
      </c>
      <c r="K195" s="179" t="s">
        <v>60</v>
      </c>
      <c r="L195" s="28"/>
    </row>
    <row r="196" spans="1:12" x14ac:dyDescent="0.2">
      <c r="A196" s="173" t="s">
        <v>672</v>
      </c>
      <c r="B196" s="174" t="s">
        <v>673</v>
      </c>
      <c r="C196" s="174" t="s">
        <v>69</v>
      </c>
      <c r="D196" s="174" t="s">
        <v>674</v>
      </c>
      <c r="E196" s="175" t="s">
        <v>71</v>
      </c>
      <c r="F196" s="174">
        <v>1</v>
      </c>
      <c r="G196" s="174">
        <v>77.28</v>
      </c>
      <c r="H196" s="176" t="s">
        <v>675</v>
      </c>
      <c r="I196" s="177">
        <v>95.47</v>
      </c>
      <c r="J196" s="181">
        <v>1.1044698669465616E-5</v>
      </c>
      <c r="K196" s="179" t="s">
        <v>60</v>
      </c>
      <c r="L196" s="28"/>
    </row>
    <row r="197" spans="1:12" ht="19.5" x14ac:dyDescent="0.2">
      <c r="A197" s="173" t="s">
        <v>676</v>
      </c>
      <c r="B197" s="174" t="s">
        <v>677</v>
      </c>
      <c r="C197" s="174" t="s">
        <v>56</v>
      </c>
      <c r="D197" s="174" t="s">
        <v>678</v>
      </c>
      <c r="E197" s="175" t="s">
        <v>71</v>
      </c>
      <c r="F197" s="174">
        <v>1</v>
      </c>
      <c r="G197" s="174">
        <v>232.01</v>
      </c>
      <c r="H197" s="176" t="s">
        <v>679</v>
      </c>
      <c r="I197" s="177">
        <v>286.62</v>
      </c>
      <c r="J197" s="181">
        <v>3.315839041209003E-5</v>
      </c>
      <c r="K197" s="179" t="s">
        <v>60</v>
      </c>
      <c r="L197" s="28"/>
    </row>
    <row r="198" spans="1:12" x14ac:dyDescent="0.2">
      <c r="A198" s="173" t="s">
        <v>680</v>
      </c>
      <c r="B198" s="174"/>
      <c r="C198" s="174"/>
      <c r="D198" s="174" t="s">
        <v>681</v>
      </c>
      <c r="E198" s="175"/>
      <c r="F198" s="174"/>
      <c r="G198" s="174"/>
      <c r="H198" s="176" t="s">
        <v>50</v>
      </c>
      <c r="I198" s="177">
        <v>206587.11</v>
      </c>
      <c r="J198" s="181">
        <v>2.3899574514986352E-2</v>
      </c>
      <c r="K198" s="179" t="s">
        <v>51</v>
      </c>
      <c r="L198" s="28"/>
    </row>
    <row r="199" spans="1:12" x14ac:dyDescent="0.2">
      <c r="A199" s="173" t="s">
        <v>682</v>
      </c>
      <c r="B199" s="174"/>
      <c r="C199" s="174"/>
      <c r="D199" s="174" t="s">
        <v>683</v>
      </c>
      <c r="E199" s="175"/>
      <c r="F199" s="174"/>
      <c r="G199" s="174"/>
      <c r="H199" s="176" t="s">
        <v>50</v>
      </c>
      <c r="I199" s="177">
        <v>1695.52</v>
      </c>
      <c r="J199" s="181">
        <v>1.9615070166599291E-4</v>
      </c>
      <c r="K199" s="179" t="s">
        <v>51</v>
      </c>
      <c r="L199" s="28"/>
    </row>
    <row r="200" spans="1:12" ht="19.5" x14ac:dyDescent="0.2">
      <c r="A200" s="173" t="s">
        <v>684</v>
      </c>
      <c r="B200" s="174" t="s">
        <v>685</v>
      </c>
      <c r="C200" s="174" t="s">
        <v>56</v>
      </c>
      <c r="D200" s="174" t="s">
        <v>686</v>
      </c>
      <c r="E200" s="175" t="s">
        <v>71</v>
      </c>
      <c r="F200" s="174">
        <v>1</v>
      </c>
      <c r="G200" s="174">
        <v>28.36</v>
      </c>
      <c r="H200" s="176" t="s">
        <v>687</v>
      </c>
      <c r="I200" s="177">
        <v>35.03</v>
      </c>
      <c r="J200" s="181">
        <v>4.0525379112954914E-6</v>
      </c>
      <c r="K200" s="179" t="s">
        <v>60</v>
      </c>
      <c r="L200" s="28"/>
    </row>
    <row r="201" spans="1:12" ht="19.5" x14ac:dyDescent="0.2">
      <c r="A201" s="173" t="s">
        <v>688</v>
      </c>
      <c r="B201" s="174" t="s">
        <v>689</v>
      </c>
      <c r="C201" s="174" t="s">
        <v>69</v>
      </c>
      <c r="D201" s="174" t="s">
        <v>690</v>
      </c>
      <c r="E201" s="175" t="s">
        <v>71</v>
      </c>
      <c r="F201" s="174">
        <v>2</v>
      </c>
      <c r="G201" s="174">
        <v>108.19</v>
      </c>
      <c r="H201" s="176" t="s">
        <v>691</v>
      </c>
      <c r="I201" s="177">
        <v>267.3</v>
      </c>
      <c r="J201" s="181">
        <v>3.0923305272317579E-5</v>
      </c>
      <c r="K201" s="179" t="s">
        <v>60</v>
      </c>
      <c r="L201" s="28"/>
    </row>
    <row r="202" spans="1:12" ht="19.5" x14ac:dyDescent="0.2">
      <c r="A202" s="173" t="s">
        <v>692</v>
      </c>
      <c r="B202" s="174" t="s">
        <v>693</v>
      </c>
      <c r="C202" s="174" t="s">
        <v>56</v>
      </c>
      <c r="D202" s="174" t="s">
        <v>694</v>
      </c>
      <c r="E202" s="175" t="s">
        <v>71</v>
      </c>
      <c r="F202" s="174">
        <v>2</v>
      </c>
      <c r="G202" s="174">
        <v>28.06</v>
      </c>
      <c r="H202" s="176" t="s">
        <v>695</v>
      </c>
      <c r="I202" s="177">
        <v>69.319999999999993</v>
      </c>
      <c r="J202" s="181">
        <v>8.0194669714816862E-6</v>
      </c>
      <c r="K202" s="179" t="s">
        <v>60</v>
      </c>
      <c r="L202" s="28"/>
    </row>
    <row r="203" spans="1:12" ht="19.5" x14ac:dyDescent="0.2">
      <c r="A203" s="173" t="s">
        <v>696</v>
      </c>
      <c r="B203" s="174" t="s">
        <v>697</v>
      </c>
      <c r="C203" s="174" t="s">
        <v>56</v>
      </c>
      <c r="D203" s="174" t="s">
        <v>698</v>
      </c>
      <c r="E203" s="175" t="s">
        <v>71</v>
      </c>
      <c r="F203" s="174">
        <v>1</v>
      </c>
      <c r="G203" s="174">
        <v>42.66</v>
      </c>
      <c r="H203" s="176" t="s">
        <v>699</v>
      </c>
      <c r="I203" s="177">
        <v>52.7</v>
      </c>
      <c r="J203" s="181">
        <v>6.0967384506215358E-6</v>
      </c>
      <c r="K203" s="179" t="s">
        <v>60</v>
      </c>
      <c r="L203" s="28"/>
    </row>
    <row r="204" spans="1:12" ht="19.5" x14ac:dyDescent="0.2">
      <c r="A204" s="173" t="s">
        <v>700</v>
      </c>
      <c r="B204" s="174" t="s">
        <v>701</v>
      </c>
      <c r="C204" s="174" t="s">
        <v>56</v>
      </c>
      <c r="D204" s="174" t="s">
        <v>702</v>
      </c>
      <c r="E204" s="175" t="s">
        <v>71</v>
      </c>
      <c r="F204" s="174">
        <v>2</v>
      </c>
      <c r="G204" s="174">
        <v>45.28</v>
      </c>
      <c r="H204" s="176" t="s">
        <v>703</v>
      </c>
      <c r="I204" s="177">
        <v>111.86</v>
      </c>
      <c r="J204" s="181">
        <v>1.2940819033899904E-5</v>
      </c>
      <c r="K204" s="179" t="s">
        <v>60</v>
      </c>
      <c r="L204" s="28"/>
    </row>
    <row r="205" spans="1:12" ht="19.5" x14ac:dyDescent="0.2">
      <c r="A205" s="173" t="s">
        <v>704</v>
      </c>
      <c r="B205" s="174" t="s">
        <v>705</v>
      </c>
      <c r="C205" s="174" t="s">
        <v>56</v>
      </c>
      <c r="D205" s="174" t="s">
        <v>706</v>
      </c>
      <c r="E205" s="175" t="s">
        <v>71</v>
      </c>
      <c r="F205" s="174">
        <v>2</v>
      </c>
      <c r="G205" s="174">
        <v>11.94</v>
      </c>
      <c r="H205" s="176" t="s">
        <v>707</v>
      </c>
      <c r="I205" s="177">
        <v>29.5</v>
      </c>
      <c r="J205" s="181">
        <v>3.4127852807084496E-6</v>
      </c>
      <c r="K205" s="179" t="s">
        <v>60</v>
      </c>
      <c r="L205" s="28"/>
    </row>
    <row r="206" spans="1:12" ht="19.5" x14ac:dyDescent="0.2">
      <c r="A206" s="173" t="s">
        <v>708</v>
      </c>
      <c r="B206" s="174" t="s">
        <v>709</v>
      </c>
      <c r="C206" s="174" t="s">
        <v>56</v>
      </c>
      <c r="D206" s="174" t="s">
        <v>710</v>
      </c>
      <c r="E206" s="175" t="s">
        <v>71</v>
      </c>
      <c r="F206" s="174">
        <v>1</v>
      </c>
      <c r="G206" s="174">
        <v>57.34</v>
      </c>
      <c r="H206" s="176" t="s">
        <v>711</v>
      </c>
      <c r="I206" s="177">
        <v>70.83</v>
      </c>
      <c r="J206" s="181">
        <v>8.1941553027993053E-6</v>
      </c>
      <c r="K206" s="179" t="s">
        <v>60</v>
      </c>
      <c r="L206" s="28"/>
    </row>
    <row r="207" spans="1:12" ht="19.5" x14ac:dyDescent="0.2">
      <c r="A207" s="173" t="s">
        <v>712</v>
      </c>
      <c r="B207" s="174" t="s">
        <v>713</v>
      </c>
      <c r="C207" s="174" t="s">
        <v>56</v>
      </c>
      <c r="D207" s="174" t="s">
        <v>714</v>
      </c>
      <c r="E207" s="175" t="s">
        <v>85</v>
      </c>
      <c r="F207" s="174">
        <v>35</v>
      </c>
      <c r="G207" s="174">
        <v>4.43</v>
      </c>
      <c r="H207" s="176" t="s">
        <v>715</v>
      </c>
      <c r="I207" s="177">
        <v>191.45</v>
      </c>
      <c r="J207" s="181">
        <v>2.2148398033614666E-5</v>
      </c>
      <c r="K207" s="179" t="s">
        <v>60</v>
      </c>
      <c r="L207" s="28"/>
    </row>
    <row r="208" spans="1:12" ht="19.5" x14ac:dyDescent="0.2">
      <c r="A208" s="173" t="s">
        <v>716</v>
      </c>
      <c r="B208" s="174" t="s">
        <v>717</v>
      </c>
      <c r="C208" s="174" t="s">
        <v>56</v>
      </c>
      <c r="D208" s="174" t="s">
        <v>718</v>
      </c>
      <c r="E208" s="175" t="s">
        <v>85</v>
      </c>
      <c r="F208" s="174">
        <v>40</v>
      </c>
      <c r="G208" s="174">
        <v>7.36</v>
      </c>
      <c r="H208" s="176" t="s">
        <v>719</v>
      </c>
      <c r="I208" s="177">
        <v>363.6</v>
      </c>
      <c r="J208" s="181">
        <v>4.2064024680189569E-5</v>
      </c>
      <c r="K208" s="179" t="s">
        <v>60</v>
      </c>
      <c r="L208" s="28"/>
    </row>
    <row r="209" spans="1:12" ht="19.5" x14ac:dyDescent="0.2">
      <c r="A209" s="173" t="s">
        <v>720</v>
      </c>
      <c r="B209" s="174" t="s">
        <v>721</v>
      </c>
      <c r="C209" s="174" t="s">
        <v>56</v>
      </c>
      <c r="D209" s="174" t="s">
        <v>722</v>
      </c>
      <c r="E209" s="175" t="s">
        <v>85</v>
      </c>
      <c r="F209" s="174">
        <v>15</v>
      </c>
      <c r="G209" s="174">
        <v>18.989999999999998</v>
      </c>
      <c r="H209" s="176" t="s">
        <v>723</v>
      </c>
      <c r="I209" s="177">
        <v>351.9</v>
      </c>
      <c r="J209" s="181">
        <v>4.0710479331569609E-5</v>
      </c>
      <c r="K209" s="179" t="s">
        <v>60</v>
      </c>
      <c r="L209" s="28"/>
    </row>
    <row r="210" spans="1:12" x14ac:dyDescent="0.2">
      <c r="A210" s="173" t="s">
        <v>724</v>
      </c>
      <c r="B210" s="174" t="s">
        <v>725</v>
      </c>
      <c r="C210" s="174" t="s">
        <v>69</v>
      </c>
      <c r="D210" s="174" t="s">
        <v>726</v>
      </c>
      <c r="E210" s="175" t="s">
        <v>71</v>
      </c>
      <c r="F210" s="174">
        <v>1</v>
      </c>
      <c r="G210" s="174">
        <v>70.33</v>
      </c>
      <c r="H210" s="176" t="s">
        <v>727</v>
      </c>
      <c r="I210" s="177">
        <v>86.88</v>
      </c>
      <c r="J210" s="181">
        <v>1.005094187077797E-5</v>
      </c>
      <c r="K210" s="179" t="s">
        <v>60</v>
      </c>
      <c r="L210" s="28"/>
    </row>
    <row r="211" spans="1:12" ht="19.5" x14ac:dyDescent="0.2">
      <c r="A211" s="173" t="s">
        <v>728</v>
      </c>
      <c r="B211" s="174" t="s">
        <v>729</v>
      </c>
      <c r="C211" s="174" t="s">
        <v>56</v>
      </c>
      <c r="D211" s="174" t="s">
        <v>730</v>
      </c>
      <c r="E211" s="175" t="s">
        <v>71</v>
      </c>
      <c r="F211" s="174">
        <v>1</v>
      </c>
      <c r="G211" s="174">
        <v>52.74</v>
      </c>
      <c r="H211" s="176" t="s">
        <v>731</v>
      </c>
      <c r="I211" s="177">
        <v>65.150000000000006</v>
      </c>
      <c r="J211" s="181">
        <v>7.5370495267171357E-6</v>
      </c>
      <c r="K211" s="179" t="s">
        <v>60</v>
      </c>
      <c r="L211" s="28"/>
    </row>
    <row r="212" spans="1:12" x14ac:dyDescent="0.2">
      <c r="A212" s="173" t="s">
        <v>732</v>
      </c>
      <c r="B212" s="174"/>
      <c r="C212" s="174"/>
      <c r="D212" s="174" t="s">
        <v>733</v>
      </c>
      <c r="E212" s="175"/>
      <c r="F212" s="174"/>
      <c r="G212" s="174"/>
      <c r="H212" s="176" t="s">
        <v>50</v>
      </c>
      <c r="I212" s="177">
        <v>204891.59</v>
      </c>
      <c r="J212" s="181">
        <v>2.3703423813320357E-2</v>
      </c>
      <c r="K212" s="179" t="s">
        <v>51</v>
      </c>
      <c r="L212" s="28"/>
    </row>
    <row r="213" spans="1:12" ht="19.5" x14ac:dyDescent="0.2">
      <c r="A213" s="173" t="s">
        <v>734</v>
      </c>
      <c r="B213" s="174" t="s">
        <v>735</v>
      </c>
      <c r="C213" s="174" t="s">
        <v>56</v>
      </c>
      <c r="D213" s="174" t="s">
        <v>736</v>
      </c>
      <c r="E213" s="175" t="s">
        <v>71</v>
      </c>
      <c r="F213" s="174">
        <v>71</v>
      </c>
      <c r="G213" s="174">
        <v>374.53</v>
      </c>
      <c r="H213" s="176" t="s">
        <v>737</v>
      </c>
      <c r="I213" s="177">
        <v>32850.99</v>
      </c>
      <c r="J213" s="181">
        <v>3.8004533941932363E-3</v>
      </c>
      <c r="K213" s="179" t="s">
        <v>60</v>
      </c>
      <c r="L213" s="28"/>
    </row>
    <row r="214" spans="1:12" ht="19.5" x14ac:dyDescent="0.2">
      <c r="A214" s="173" t="s">
        <v>738</v>
      </c>
      <c r="B214" s="174" t="s">
        <v>709</v>
      </c>
      <c r="C214" s="174" t="s">
        <v>56</v>
      </c>
      <c r="D214" s="174" t="s">
        <v>710</v>
      </c>
      <c r="E214" s="175" t="s">
        <v>71</v>
      </c>
      <c r="F214" s="174">
        <v>7</v>
      </c>
      <c r="G214" s="174">
        <v>57.34</v>
      </c>
      <c r="H214" s="176" t="s">
        <v>711</v>
      </c>
      <c r="I214" s="177">
        <v>495.81</v>
      </c>
      <c r="J214" s="181">
        <v>5.7359087119595132E-5</v>
      </c>
      <c r="K214" s="179" t="s">
        <v>60</v>
      </c>
      <c r="L214" s="28"/>
    </row>
    <row r="215" spans="1:12" ht="19.5" x14ac:dyDescent="0.2">
      <c r="A215" s="173" t="s">
        <v>739</v>
      </c>
      <c r="B215" s="174" t="s">
        <v>740</v>
      </c>
      <c r="C215" s="174" t="s">
        <v>56</v>
      </c>
      <c r="D215" s="174" t="s">
        <v>741</v>
      </c>
      <c r="E215" s="175" t="s">
        <v>71</v>
      </c>
      <c r="F215" s="174">
        <v>1</v>
      </c>
      <c r="G215" s="174">
        <v>73.78</v>
      </c>
      <c r="H215" s="176" t="s">
        <v>742</v>
      </c>
      <c r="I215" s="177">
        <v>91.14</v>
      </c>
      <c r="J215" s="181">
        <v>1.0543771202839596E-5</v>
      </c>
      <c r="K215" s="179" t="s">
        <v>60</v>
      </c>
      <c r="L215" s="28"/>
    </row>
    <row r="216" spans="1:12" ht="19.5" x14ac:dyDescent="0.2">
      <c r="A216" s="173" t="s">
        <v>743</v>
      </c>
      <c r="B216" s="174" t="s">
        <v>744</v>
      </c>
      <c r="C216" s="174" t="s">
        <v>56</v>
      </c>
      <c r="D216" s="174" t="s">
        <v>745</v>
      </c>
      <c r="E216" s="175" t="s">
        <v>71</v>
      </c>
      <c r="F216" s="174">
        <v>2</v>
      </c>
      <c r="G216" s="174">
        <v>77.7</v>
      </c>
      <c r="H216" s="176" t="s">
        <v>746</v>
      </c>
      <c r="I216" s="177">
        <v>191.98</v>
      </c>
      <c r="J216" s="181">
        <v>2.2209712481030785E-5</v>
      </c>
      <c r="K216" s="179" t="s">
        <v>60</v>
      </c>
      <c r="L216" s="28"/>
    </row>
    <row r="217" spans="1:12" ht="19.5" x14ac:dyDescent="0.2">
      <c r="A217" s="173" t="s">
        <v>747</v>
      </c>
      <c r="B217" s="174" t="s">
        <v>748</v>
      </c>
      <c r="C217" s="174" t="s">
        <v>69</v>
      </c>
      <c r="D217" s="174" t="s">
        <v>749</v>
      </c>
      <c r="E217" s="175" t="s">
        <v>71</v>
      </c>
      <c r="F217" s="174">
        <v>4</v>
      </c>
      <c r="G217" s="174">
        <v>79.75</v>
      </c>
      <c r="H217" s="176" t="s">
        <v>750</v>
      </c>
      <c r="I217" s="177">
        <v>394.08</v>
      </c>
      <c r="J217" s="181">
        <v>4.5590183844799521E-5</v>
      </c>
      <c r="K217" s="179" t="s">
        <v>60</v>
      </c>
      <c r="L217" s="28"/>
    </row>
    <row r="218" spans="1:12" ht="19.5" x14ac:dyDescent="0.2">
      <c r="A218" s="173" t="s">
        <v>751</v>
      </c>
      <c r="B218" s="174" t="s">
        <v>752</v>
      </c>
      <c r="C218" s="174" t="s">
        <v>56</v>
      </c>
      <c r="D218" s="174" t="s">
        <v>753</v>
      </c>
      <c r="E218" s="175" t="s">
        <v>85</v>
      </c>
      <c r="F218" s="174">
        <v>426</v>
      </c>
      <c r="G218" s="174">
        <v>4.99</v>
      </c>
      <c r="H218" s="176" t="s">
        <v>754</v>
      </c>
      <c r="I218" s="177">
        <v>2624.16</v>
      </c>
      <c r="J218" s="181">
        <v>3.035828685499622E-4</v>
      </c>
      <c r="K218" s="179" t="s">
        <v>60</v>
      </c>
      <c r="L218" s="28"/>
    </row>
    <row r="219" spans="1:12" ht="19.5" x14ac:dyDescent="0.2">
      <c r="A219" s="173" t="s">
        <v>755</v>
      </c>
      <c r="B219" s="174" t="s">
        <v>717</v>
      </c>
      <c r="C219" s="174" t="s">
        <v>56</v>
      </c>
      <c r="D219" s="174" t="s">
        <v>718</v>
      </c>
      <c r="E219" s="175" t="s">
        <v>85</v>
      </c>
      <c r="F219" s="174">
        <v>1053</v>
      </c>
      <c r="G219" s="174">
        <v>7.36</v>
      </c>
      <c r="H219" s="176" t="s">
        <v>719</v>
      </c>
      <c r="I219" s="177">
        <v>9571.77</v>
      </c>
      <c r="J219" s="181">
        <v>1.1073354497059904E-3</v>
      </c>
      <c r="K219" s="179" t="s">
        <v>60</v>
      </c>
      <c r="L219" s="28"/>
    </row>
    <row r="220" spans="1:12" ht="19.5" x14ac:dyDescent="0.2">
      <c r="A220" s="173" t="s">
        <v>756</v>
      </c>
      <c r="B220" s="174" t="s">
        <v>757</v>
      </c>
      <c r="C220" s="174" t="s">
        <v>56</v>
      </c>
      <c r="D220" s="174" t="s">
        <v>758</v>
      </c>
      <c r="E220" s="175" t="s">
        <v>85</v>
      </c>
      <c r="F220" s="174">
        <v>2749</v>
      </c>
      <c r="G220" s="174">
        <v>10.4</v>
      </c>
      <c r="H220" s="176" t="s">
        <v>759</v>
      </c>
      <c r="I220" s="177">
        <v>35297.160000000003</v>
      </c>
      <c r="J220" s="181">
        <v>4.0834450202986801E-3</v>
      </c>
      <c r="K220" s="179" t="s">
        <v>60</v>
      </c>
      <c r="L220" s="28"/>
    </row>
    <row r="221" spans="1:12" ht="19.5" x14ac:dyDescent="0.2">
      <c r="A221" s="173" t="s">
        <v>760</v>
      </c>
      <c r="B221" s="174" t="s">
        <v>761</v>
      </c>
      <c r="C221" s="174" t="s">
        <v>56</v>
      </c>
      <c r="D221" s="174" t="s">
        <v>762</v>
      </c>
      <c r="E221" s="175" t="s">
        <v>85</v>
      </c>
      <c r="F221" s="174">
        <v>220</v>
      </c>
      <c r="G221" s="174">
        <v>17.48</v>
      </c>
      <c r="H221" s="176" t="s">
        <v>763</v>
      </c>
      <c r="I221" s="177">
        <v>4749.8</v>
      </c>
      <c r="J221" s="181">
        <v>5.4949313648505066E-4</v>
      </c>
      <c r="K221" s="179" t="s">
        <v>60</v>
      </c>
      <c r="L221" s="28"/>
    </row>
    <row r="222" spans="1:12" ht="19.5" x14ac:dyDescent="0.2">
      <c r="A222" s="173" t="s">
        <v>764</v>
      </c>
      <c r="B222" s="174" t="s">
        <v>765</v>
      </c>
      <c r="C222" s="174" t="s">
        <v>69</v>
      </c>
      <c r="D222" s="174" t="s">
        <v>766</v>
      </c>
      <c r="E222" s="175" t="s">
        <v>85</v>
      </c>
      <c r="F222" s="174">
        <v>885</v>
      </c>
      <c r="G222" s="174">
        <v>9.44</v>
      </c>
      <c r="H222" s="176" t="s">
        <v>767</v>
      </c>
      <c r="I222" s="177">
        <v>10319.1</v>
      </c>
      <c r="J222" s="181">
        <v>1.1937922911918156E-3</v>
      </c>
      <c r="K222" s="179" t="s">
        <v>60</v>
      </c>
      <c r="L222" s="28"/>
    </row>
    <row r="223" spans="1:12" ht="19.5" x14ac:dyDescent="0.2">
      <c r="A223" s="173" t="s">
        <v>768</v>
      </c>
      <c r="B223" s="174" t="s">
        <v>769</v>
      </c>
      <c r="C223" s="174" t="s">
        <v>69</v>
      </c>
      <c r="D223" s="174" t="s">
        <v>770</v>
      </c>
      <c r="E223" s="175" t="s">
        <v>85</v>
      </c>
      <c r="F223" s="174">
        <v>35</v>
      </c>
      <c r="G223" s="174">
        <v>13.07</v>
      </c>
      <c r="H223" s="176" t="s">
        <v>771</v>
      </c>
      <c r="I223" s="177">
        <v>564.9</v>
      </c>
      <c r="J223" s="181">
        <v>6.5351945934650953E-5</v>
      </c>
      <c r="K223" s="179" t="s">
        <v>60</v>
      </c>
      <c r="L223" s="28"/>
    </row>
    <row r="224" spans="1:12" ht="19.5" x14ac:dyDescent="0.2">
      <c r="A224" s="173" t="s">
        <v>772</v>
      </c>
      <c r="B224" s="174" t="s">
        <v>773</v>
      </c>
      <c r="C224" s="174" t="s">
        <v>69</v>
      </c>
      <c r="D224" s="174" t="s">
        <v>774</v>
      </c>
      <c r="E224" s="175" t="s">
        <v>85</v>
      </c>
      <c r="F224" s="174">
        <v>49</v>
      </c>
      <c r="G224" s="174">
        <v>20.079999999999998</v>
      </c>
      <c r="H224" s="176" t="s">
        <v>775</v>
      </c>
      <c r="I224" s="177">
        <v>1215.2</v>
      </c>
      <c r="J224" s="181">
        <v>1.405836160378613E-4</v>
      </c>
      <c r="K224" s="179" t="s">
        <v>60</v>
      </c>
      <c r="L224" s="28"/>
    </row>
    <row r="225" spans="1:12" ht="19.5" x14ac:dyDescent="0.2">
      <c r="A225" s="173" t="s">
        <v>776</v>
      </c>
      <c r="B225" s="174" t="s">
        <v>777</v>
      </c>
      <c r="C225" s="174" t="s">
        <v>69</v>
      </c>
      <c r="D225" s="174" t="s">
        <v>778</v>
      </c>
      <c r="E225" s="175" t="s">
        <v>85</v>
      </c>
      <c r="F225" s="174">
        <v>44</v>
      </c>
      <c r="G225" s="174">
        <v>16.649999999999999</v>
      </c>
      <c r="H225" s="176" t="s">
        <v>779</v>
      </c>
      <c r="I225" s="177">
        <v>904.64</v>
      </c>
      <c r="J225" s="181">
        <v>1.0465566360474888E-4</v>
      </c>
      <c r="K225" s="179" t="s">
        <v>60</v>
      </c>
      <c r="L225" s="28"/>
    </row>
    <row r="226" spans="1:12" x14ac:dyDescent="0.2">
      <c r="A226" s="173" t="s">
        <v>780</v>
      </c>
      <c r="B226" s="174" t="s">
        <v>725</v>
      </c>
      <c r="C226" s="174" t="s">
        <v>69</v>
      </c>
      <c r="D226" s="174" t="s">
        <v>726</v>
      </c>
      <c r="E226" s="175" t="s">
        <v>71</v>
      </c>
      <c r="F226" s="174">
        <v>37</v>
      </c>
      <c r="G226" s="174">
        <v>70.33</v>
      </c>
      <c r="H226" s="176" t="s">
        <v>727</v>
      </c>
      <c r="I226" s="177">
        <v>3214.56</v>
      </c>
      <c r="J226" s="181">
        <v>3.7188484921878487E-4</v>
      </c>
      <c r="K226" s="179" t="s">
        <v>60</v>
      </c>
      <c r="L226" s="28"/>
    </row>
    <row r="227" spans="1:12" x14ac:dyDescent="0.2">
      <c r="A227" s="173" t="s">
        <v>781</v>
      </c>
      <c r="B227" s="174" t="s">
        <v>782</v>
      </c>
      <c r="C227" s="174" t="s">
        <v>69</v>
      </c>
      <c r="D227" s="174" t="s">
        <v>783</v>
      </c>
      <c r="E227" s="175" t="s">
        <v>71</v>
      </c>
      <c r="F227" s="174">
        <v>8</v>
      </c>
      <c r="G227" s="174">
        <v>225.14</v>
      </c>
      <c r="H227" s="176" t="s">
        <v>784</v>
      </c>
      <c r="I227" s="177">
        <v>2225.04</v>
      </c>
      <c r="J227" s="181">
        <v>2.5740961901652641E-4</v>
      </c>
      <c r="K227" s="179" t="s">
        <v>60</v>
      </c>
      <c r="L227" s="28"/>
    </row>
    <row r="228" spans="1:12" ht="19.5" x14ac:dyDescent="0.2">
      <c r="A228" s="173" t="s">
        <v>785</v>
      </c>
      <c r="B228" s="174" t="s">
        <v>786</v>
      </c>
      <c r="C228" s="174" t="s">
        <v>56</v>
      </c>
      <c r="D228" s="174" t="s">
        <v>787</v>
      </c>
      <c r="E228" s="175" t="s">
        <v>71</v>
      </c>
      <c r="F228" s="174">
        <v>49</v>
      </c>
      <c r="G228" s="174">
        <v>71.72</v>
      </c>
      <c r="H228" s="176" t="s">
        <v>788</v>
      </c>
      <c r="I228" s="177">
        <v>4341.3999999999996</v>
      </c>
      <c r="J228" s="181">
        <v>5.0224630568364965E-4</v>
      </c>
      <c r="K228" s="179" t="s">
        <v>60</v>
      </c>
      <c r="L228" s="28"/>
    </row>
    <row r="229" spans="1:12" ht="19.5" x14ac:dyDescent="0.2">
      <c r="A229" s="173" t="s">
        <v>789</v>
      </c>
      <c r="B229" s="174" t="s">
        <v>790</v>
      </c>
      <c r="C229" s="174" t="s">
        <v>56</v>
      </c>
      <c r="D229" s="174" t="s">
        <v>791</v>
      </c>
      <c r="E229" s="175" t="s">
        <v>71</v>
      </c>
      <c r="F229" s="174">
        <v>44</v>
      </c>
      <c r="G229" s="174">
        <v>36.28</v>
      </c>
      <c r="H229" s="176" t="s">
        <v>792</v>
      </c>
      <c r="I229" s="177">
        <v>1972.08</v>
      </c>
      <c r="J229" s="181">
        <v>2.2814527445354303E-4</v>
      </c>
      <c r="K229" s="179" t="s">
        <v>60</v>
      </c>
      <c r="L229" s="28"/>
    </row>
    <row r="230" spans="1:12" ht="19.5" x14ac:dyDescent="0.2">
      <c r="A230" s="173" t="s">
        <v>793</v>
      </c>
      <c r="B230" s="174" t="s">
        <v>794</v>
      </c>
      <c r="C230" s="174" t="s">
        <v>69</v>
      </c>
      <c r="D230" s="174" t="s">
        <v>795</v>
      </c>
      <c r="E230" s="175" t="s">
        <v>71</v>
      </c>
      <c r="F230" s="174">
        <v>44</v>
      </c>
      <c r="G230" s="174">
        <v>1573.73</v>
      </c>
      <c r="H230" s="176" t="s">
        <v>796</v>
      </c>
      <c r="I230" s="177">
        <v>85543.92</v>
      </c>
      <c r="J230" s="181">
        <v>9.8963739332237673E-3</v>
      </c>
      <c r="K230" s="179" t="s">
        <v>60</v>
      </c>
      <c r="L230" s="28"/>
    </row>
    <row r="231" spans="1:12" x14ac:dyDescent="0.2">
      <c r="A231" s="173" t="s">
        <v>797</v>
      </c>
      <c r="B231" s="174" t="s">
        <v>798</v>
      </c>
      <c r="C231" s="174" t="s">
        <v>69</v>
      </c>
      <c r="D231" s="174" t="s">
        <v>799</v>
      </c>
      <c r="E231" s="175" t="s">
        <v>71</v>
      </c>
      <c r="F231" s="174">
        <v>23</v>
      </c>
      <c r="G231" s="174">
        <v>156.47</v>
      </c>
      <c r="H231" s="176" t="s">
        <v>800</v>
      </c>
      <c r="I231" s="177">
        <v>4445.8999999999996</v>
      </c>
      <c r="J231" s="181">
        <v>5.1433566371192189E-4</v>
      </c>
      <c r="K231" s="179" t="s">
        <v>60</v>
      </c>
      <c r="L231" s="28"/>
    </row>
    <row r="232" spans="1:12" ht="19.5" x14ac:dyDescent="0.2">
      <c r="A232" s="173" t="s">
        <v>801</v>
      </c>
      <c r="B232" s="174" t="s">
        <v>802</v>
      </c>
      <c r="C232" s="174" t="s">
        <v>69</v>
      </c>
      <c r="D232" s="174" t="s">
        <v>803</v>
      </c>
      <c r="E232" s="175" t="s">
        <v>71</v>
      </c>
      <c r="F232" s="174">
        <v>22</v>
      </c>
      <c r="G232" s="174">
        <v>113.93</v>
      </c>
      <c r="H232" s="176" t="s">
        <v>804</v>
      </c>
      <c r="I232" s="177">
        <v>3096.28</v>
      </c>
      <c r="J232" s="181">
        <v>3.5820131555769352E-4</v>
      </c>
      <c r="K232" s="179" t="s">
        <v>60</v>
      </c>
      <c r="L232" s="28"/>
    </row>
    <row r="233" spans="1:12" ht="29.25" x14ac:dyDescent="0.2">
      <c r="A233" s="173" t="s">
        <v>805</v>
      </c>
      <c r="B233" s="174" t="s">
        <v>806</v>
      </c>
      <c r="C233" s="174" t="s">
        <v>56</v>
      </c>
      <c r="D233" s="174" t="s">
        <v>807</v>
      </c>
      <c r="E233" s="175" t="s">
        <v>71</v>
      </c>
      <c r="F233" s="174">
        <v>1</v>
      </c>
      <c r="G233" s="174">
        <v>330.75</v>
      </c>
      <c r="H233" s="176" t="s">
        <v>808</v>
      </c>
      <c r="I233" s="177">
        <v>408.6</v>
      </c>
      <c r="J233" s="181">
        <v>4.7269968328727882E-5</v>
      </c>
      <c r="K233" s="179" t="s">
        <v>60</v>
      </c>
      <c r="L233" s="28"/>
    </row>
    <row r="234" spans="1:12" ht="19.5" x14ac:dyDescent="0.2">
      <c r="A234" s="173" t="s">
        <v>809</v>
      </c>
      <c r="B234" s="174" t="s">
        <v>810</v>
      </c>
      <c r="C234" s="174" t="s">
        <v>69</v>
      </c>
      <c r="D234" s="174" t="s">
        <v>811</v>
      </c>
      <c r="E234" s="175" t="s">
        <v>71</v>
      </c>
      <c r="F234" s="174">
        <v>2</v>
      </c>
      <c r="G234" s="174">
        <v>151</v>
      </c>
      <c r="H234" s="176" t="s">
        <v>812</v>
      </c>
      <c r="I234" s="177">
        <v>373.08</v>
      </c>
      <c r="J234" s="181">
        <v>4.3160743475481639E-5</v>
      </c>
      <c r="K234" s="179" t="s">
        <v>60</v>
      </c>
      <c r="L234" s="28"/>
    </row>
    <row r="235" spans="1:12" x14ac:dyDescent="0.2">
      <c r="A235" s="173" t="s">
        <v>12</v>
      </c>
      <c r="B235" s="174"/>
      <c r="C235" s="174"/>
      <c r="D235" s="174" t="s">
        <v>13</v>
      </c>
      <c r="E235" s="175"/>
      <c r="F235" s="174"/>
      <c r="G235" s="174"/>
      <c r="H235" s="176" t="s">
        <v>50</v>
      </c>
      <c r="I235" s="177">
        <v>135434.9</v>
      </c>
      <c r="J235" s="181">
        <v>1.5668143498787146E-2</v>
      </c>
      <c r="K235" s="179" t="s">
        <v>51</v>
      </c>
      <c r="L235" s="28"/>
    </row>
    <row r="236" spans="1:12" x14ac:dyDescent="0.2">
      <c r="A236" s="173" t="s">
        <v>813</v>
      </c>
      <c r="B236" s="174"/>
      <c r="C236" s="174"/>
      <c r="D236" s="174" t="s">
        <v>814</v>
      </c>
      <c r="E236" s="175"/>
      <c r="F236" s="174"/>
      <c r="G236" s="174"/>
      <c r="H236" s="176" t="s">
        <v>50</v>
      </c>
      <c r="I236" s="177">
        <v>1550.31</v>
      </c>
      <c r="J236" s="181">
        <v>1.7935169995034292E-4</v>
      </c>
      <c r="K236" s="179" t="s">
        <v>51</v>
      </c>
      <c r="L236" s="28"/>
    </row>
    <row r="237" spans="1:12" ht="19.5" x14ac:dyDescent="0.2">
      <c r="A237" s="173" t="s">
        <v>815</v>
      </c>
      <c r="B237" s="174" t="s">
        <v>816</v>
      </c>
      <c r="C237" s="174" t="s">
        <v>56</v>
      </c>
      <c r="D237" s="174" t="s">
        <v>817</v>
      </c>
      <c r="E237" s="175" t="s">
        <v>131</v>
      </c>
      <c r="F237" s="174">
        <v>2.89</v>
      </c>
      <c r="G237" s="174">
        <v>50.16</v>
      </c>
      <c r="H237" s="176" t="s">
        <v>818</v>
      </c>
      <c r="I237" s="177">
        <v>179.06</v>
      </c>
      <c r="J237" s="181">
        <v>2.0715028215717117E-5</v>
      </c>
      <c r="K237" s="179" t="s">
        <v>60</v>
      </c>
      <c r="L237" s="28"/>
    </row>
    <row r="238" spans="1:12" x14ac:dyDescent="0.2">
      <c r="A238" s="173" t="s">
        <v>819</v>
      </c>
      <c r="B238" s="174" t="s">
        <v>820</v>
      </c>
      <c r="C238" s="174" t="s">
        <v>56</v>
      </c>
      <c r="D238" s="174" t="s">
        <v>821</v>
      </c>
      <c r="E238" s="175" t="s">
        <v>71</v>
      </c>
      <c r="F238" s="174">
        <v>2</v>
      </c>
      <c r="G238" s="174">
        <v>12.11</v>
      </c>
      <c r="H238" s="176" t="s">
        <v>822</v>
      </c>
      <c r="I238" s="177">
        <v>29.92</v>
      </c>
      <c r="J238" s="181">
        <v>3.4613740880948072E-6</v>
      </c>
      <c r="K238" s="179" t="s">
        <v>60</v>
      </c>
      <c r="L238" s="28"/>
    </row>
    <row r="239" spans="1:12" x14ac:dyDescent="0.2">
      <c r="A239" s="173" t="s">
        <v>823</v>
      </c>
      <c r="B239" s="174" t="s">
        <v>824</v>
      </c>
      <c r="C239" s="174" t="s">
        <v>69</v>
      </c>
      <c r="D239" s="174" t="s">
        <v>825</v>
      </c>
      <c r="E239" s="175" t="s">
        <v>389</v>
      </c>
      <c r="F239" s="174">
        <v>31.71</v>
      </c>
      <c r="G239" s="174">
        <v>34.24</v>
      </c>
      <c r="H239" s="176" t="s">
        <v>826</v>
      </c>
      <c r="I239" s="177">
        <v>1341.33</v>
      </c>
      <c r="J239" s="181">
        <v>1.55175297646531E-4</v>
      </c>
      <c r="K239" s="179" t="s">
        <v>60</v>
      </c>
      <c r="L239" s="28"/>
    </row>
    <row r="240" spans="1:12" x14ac:dyDescent="0.2">
      <c r="A240" s="173" t="s">
        <v>827</v>
      </c>
      <c r="B240" s="174"/>
      <c r="C240" s="174"/>
      <c r="D240" s="174" t="s">
        <v>828</v>
      </c>
      <c r="E240" s="175"/>
      <c r="F240" s="174"/>
      <c r="G240" s="174"/>
      <c r="H240" s="176" t="s">
        <v>50</v>
      </c>
      <c r="I240" s="177">
        <v>5352.45</v>
      </c>
      <c r="J240" s="181">
        <v>6.1921229070264203E-4</v>
      </c>
      <c r="K240" s="179" t="s">
        <v>51</v>
      </c>
      <c r="L240" s="28"/>
    </row>
    <row r="241" spans="1:12" ht="29.25" x14ac:dyDescent="0.2">
      <c r="A241" s="173" t="s">
        <v>829</v>
      </c>
      <c r="B241" s="174" t="s">
        <v>830</v>
      </c>
      <c r="C241" s="174" t="s">
        <v>56</v>
      </c>
      <c r="D241" s="174" t="s">
        <v>831</v>
      </c>
      <c r="E241" s="175" t="s">
        <v>58</v>
      </c>
      <c r="F241" s="174">
        <v>11.53</v>
      </c>
      <c r="G241" s="174">
        <v>171.68</v>
      </c>
      <c r="H241" s="176" t="s">
        <v>832</v>
      </c>
      <c r="I241" s="177">
        <v>2445.39</v>
      </c>
      <c r="J241" s="181">
        <v>2.8290138974886898E-4</v>
      </c>
      <c r="K241" s="179" t="s">
        <v>60</v>
      </c>
      <c r="L241" s="28"/>
    </row>
    <row r="242" spans="1:12" ht="19.5" x14ac:dyDescent="0.2">
      <c r="A242" s="173" t="s">
        <v>833</v>
      </c>
      <c r="B242" s="174" t="s">
        <v>375</v>
      </c>
      <c r="C242" s="174" t="s">
        <v>69</v>
      </c>
      <c r="D242" s="174" t="s">
        <v>376</v>
      </c>
      <c r="E242" s="175" t="s">
        <v>58</v>
      </c>
      <c r="F242" s="174">
        <v>4.2</v>
      </c>
      <c r="G242" s="174">
        <v>69.47</v>
      </c>
      <c r="H242" s="176" t="s">
        <v>377</v>
      </c>
      <c r="I242" s="177">
        <v>360.44</v>
      </c>
      <c r="J242" s="181">
        <v>4.1698451748425546E-5</v>
      </c>
      <c r="K242" s="179" t="s">
        <v>60</v>
      </c>
      <c r="L242" s="28"/>
    </row>
    <row r="243" spans="1:12" ht="29.25" x14ac:dyDescent="0.2">
      <c r="A243" s="173" t="s">
        <v>834</v>
      </c>
      <c r="B243" s="174" t="s">
        <v>835</v>
      </c>
      <c r="C243" s="174" t="s">
        <v>69</v>
      </c>
      <c r="D243" s="174" t="s">
        <v>836</v>
      </c>
      <c r="E243" s="175" t="s">
        <v>58</v>
      </c>
      <c r="F243" s="174">
        <v>14.28</v>
      </c>
      <c r="G243" s="174">
        <v>90.28</v>
      </c>
      <c r="H243" s="176" t="s">
        <v>837</v>
      </c>
      <c r="I243" s="177">
        <v>1592.64</v>
      </c>
      <c r="J243" s="181">
        <v>1.8424875760906798E-4</v>
      </c>
      <c r="K243" s="179" t="s">
        <v>60</v>
      </c>
      <c r="L243" s="28"/>
    </row>
    <row r="244" spans="1:12" x14ac:dyDescent="0.2">
      <c r="A244" s="173" t="s">
        <v>838</v>
      </c>
      <c r="B244" s="174" t="s">
        <v>318</v>
      </c>
      <c r="C244" s="174" t="s">
        <v>56</v>
      </c>
      <c r="D244" s="174" t="s">
        <v>319</v>
      </c>
      <c r="E244" s="175" t="s">
        <v>85</v>
      </c>
      <c r="F244" s="174">
        <v>11</v>
      </c>
      <c r="G244" s="174">
        <v>50.91</v>
      </c>
      <c r="H244" s="176" t="s">
        <v>320</v>
      </c>
      <c r="I244" s="177">
        <v>691.79</v>
      </c>
      <c r="J244" s="181">
        <v>8.0031550147162655E-5</v>
      </c>
      <c r="K244" s="179" t="s">
        <v>60</v>
      </c>
      <c r="L244" s="28"/>
    </row>
    <row r="245" spans="1:12" x14ac:dyDescent="0.2">
      <c r="A245" s="173" t="s">
        <v>839</v>
      </c>
      <c r="B245" s="174" t="s">
        <v>322</v>
      </c>
      <c r="C245" s="174" t="s">
        <v>56</v>
      </c>
      <c r="D245" s="174" t="s">
        <v>323</v>
      </c>
      <c r="E245" s="175" t="s">
        <v>85</v>
      </c>
      <c r="F245" s="174">
        <v>5.3</v>
      </c>
      <c r="G245" s="174">
        <v>40.049999999999997</v>
      </c>
      <c r="H245" s="176" t="s">
        <v>324</v>
      </c>
      <c r="I245" s="177">
        <v>262.19</v>
      </c>
      <c r="J245" s="181">
        <v>3.0332141449116895E-5</v>
      </c>
      <c r="K245" s="179" t="s">
        <v>60</v>
      </c>
      <c r="L245" s="28"/>
    </row>
    <row r="246" spans="1:12" x14ac:dyDescent="0.2">
      <c r="A246" s="173" t="s">
        <v>840</v>
      </c>
      <c r="B246" s="174"/>
      <c r="C246" s="174"/>
      <c r="D246" s="174" t="s">
        <v>841</v>
      </c>
      <c r="E246" s="175"/>
      <c r="F246" s="174"/>
      <c r="G246" s="174"/>
      <c r="H246" s="176" t="s">
        <v>50</v>
      </c>
      <c r="I246" s="177">
        <v>3909.41</v>
      </c>
      <c r="J246" s="181">
        <v>4.5227040353404814E-4</v>
      </c>
      <c r="K246" s="179" t="s">
        <v>51</v>
      </c>
      <c r="L246" s="28"/>
    </row>
    <row r="247" spans="1:12" ht="19.5" x14ac:dyDescent="0.2">
      <c r="A247" s="173" t="s">
        <v>842</v>
      </c>
      <c r="B247" s="174" t="s">
        <v>843</v>
      </c>
      <c r="C247" s="174" t="s">
        <v>56</v>
      </c>
      <c r="D247" s="174" t="s">
        <v>844</v>
      </c>
      <c r="E247" s="175" t="s">
        <v>58</v>
      </c>
      <c r="F247" s="174">
        <v>31.68</v>
      </c>
      <c r="G247" s="174">
        <v>43.67</v>
      </c>
      <c r="H247" s="176" t="s">
        <v>845</v>
      </c>
      <c r="I247" s="177">
        <v>1708.81</v>
      </c>
      <c r="J247" s="181">
        <v>1.9768819035686122E-4</v>
      </c>
      <c r="K247" s="179" t="s">
        <v>60</v>
      </c>
      <c r="L247" s="28"/>
    </row>
    <row r="248" spans="1:12" ht="19.5" x14ac:dyDescent="0.2">
      <c r="A248" s="173" t="s">
        <v>846</v>
      </c>
      <c r="B248" s="174" t="s">
        <v>847</v>
      </c>
      <c r="C248" s="174" t="s">
        <v>56</v>
      </c>
      <c r="D248" s="174" t="s">
        <v>848</v>
      </c>
      <c r="E248" s="175" t="s">
        <v>58</v>
      </c>
      <c r="F248" s="174">
        <v>31.68</v>
      </c>
      <c r="G248" s="174">
        <v>18.02</v>
      </c>
      <c r="H248" s="176" t="s">
        <v>849</v>
      </c>
      <c r="I248" s="177">
        <v>705.19</v>
      </c>
      <c r="J248" s="181">
        <v>8.1581764478060734E-5</v>
      </c>
      <c r="K248" s="179" t="s">
        <v>60</v>
      </c>
      <c r="L248" s="28"/>
    </row>
    <row r="249" spans="1:12" ht="19.5" x14ac:dyDescent="0.2">
      <c r="A249" s="173" t="s">
        <v>850</v>
      </c>
      <c r="B249" s="174" t="s">
        <v>851</v>
      </c>
      <c r="C249" s="174" t="s">
        <v>56</v>
      </c>
      <c r="D249" s="174" t="s">
        <v>852</v>
      </c>
      <c r="E249" s="175" t="s">
        <v>131</v>
      </c>
      <c r="F249" s="174">
        <v>1.58</v>
      </c>
      <c r="G249" s="174">
        <v>682.71</v>
      </c>
      <c r="H249" s="176" t="s">
        <v>853</v>
      </c>
      <c r="I249" s="177">
        <v>1332.58</v>
      </c>
      <c r="J249" s="181">
        <v>1.541630308259819E-4</v>
      </c>
      <c r="K249" s="179" t="s">
        <v>60</v>
      </c>
      <c r="L249" s="29"/>
    </row>
    <row r="250" spans="1:12" ht="19.5" x14ac:dyDescent="0.2">
      <c r="A250" s="173" t="s">
        <v>854</v>
      </c>
      <c r="B250" s="174" t="s">
        <v>344</v>
      </c>
      <c r="C250" s="174" t="s">
        <v>56</v>
      </c>
      <c r="D250" s="174" t="s">
        <v>345</v>
      </c>
      <c r="E250" s="175" t="s">
        <v>58</v>
      </c>
      <c r="F250" s="174">
        <v>31.68</v>
      </c>
      <c r="G250" s="174">
        <v>0.66</v>
      </c>
      <c r="H250" s="176" t="s">
        <v>346</v>
      </c>
      <c r="I250" s="177">
        <v>25.66</v>
      </c>
      <c r="J250" s="181">
        <v>2.9685447560331802E-6</v>
      </c>
      <c r="K250" s="179" t="s">
        <v>60</v>
      </c>
      <c r="L250" s="29"/>
    </row>
    <row r="251" spans="1:12" ht="19.5" x14ac:dyDescent="0.2">
      <c r="A251" s="173" t="s">
        <v>855</v>
      </c>
      <c r="B251" s="174" t="s">
        <v>198</v>
      </c>
      <c r="C251" s="174" t="s">
        <v>56</v>
      </c>
      <c r="D251" s="174" t="s">
        <v>199</v>
      </c>
      <c r="E251" s="175" t="s">
        <v>58</v>
      </c>
      <c r="F251" s="174">
        <v>31.68</v>
      </c>
      <c r="G251" s="174">
        <v>3.51</v>
      </c>
      <c r="H251" s="176" t="s">
        <v>200</v>
      </c>
      <c r="I251" s="177">
        <v>137.16999999999999</v>
      </c>
      <c r="J251" s="181">
        <v>1.586887311711112E-5</v>
      </c>
      <c r="K251" s="179" t="s">
        <v>60</v>
      </c>
      <c r="L251" s="29"/>
    </row>
    <row r="252" spans="1:12" x14ac:dyDescent="0.2">
      <c r="A252" s="173" t="s">
        <v>856</v>
      </c>
      <c r="B252" s="174"/>
      <c r="C252" s="174"/>
      <c r="D252" s="174" t="s">
        <v>857</v>
      </c>
      <c r="E252" s="175"/>
      <c r="F252" s="174"/>
      <c r="G252" s="174"/>
      <c r="H252" s="176" t="s">
        <v>50</v>
      </c>
      <c r="I252" s="177">
        <v>7192.16</v>
      </c>
      <c r="J252" s="181">
        <v>8.320439926949181E-4</v>
      </c>
      <c r="K252" s="179" t="s">
        <v>51</v>
      </c>
      <c r="L252" s="29"/>
    </row>
    <row r="253" spans="1:12" ht="19.5" x14ac:dyDescent="0.2">
      <c r="A253" s="173" t="s">
        <v>858</v>
      </c>
      <c r="B253" s="174" t="s">
        <v>859</v>
      </c>
      <c r="C253" s="174" t="s">
        <v>56</v>
      </c>
      <c r="D253" s="174" t="s">
        <v>860</v>
      </c>
      <c r="E253" s="175" t="s">
        <v>58</v>
      </c>
      <c r="F253" s="174">
        <v>31.68</v>
      </c>
      <c r="G253" s="174">
        <v>136.26</v>
      </c>
      <c r="H253" s="176" t="s">
        <v>861</v>
      </c>
      <c r="I253" s="177">
        <v>5332.69</v>
      </c>
      <c r="J253" s="181">
        <v>6.1692630300275056E-4</v>
      </c>
      <c r="K253" s="179" t="s">
        <v>60</v>
      </c>
      <c r="L253" s="29"/>
    </row>
    <row r="254" spans="1:12" x14ac:dyDescent="0.2">
      <c r="A254" s="173" t="s">
        <v>862</v>
      </c>
      <c r="B254" s="174" t="s">
        <v>863</v>
      </c>
      <c r="C254" s="174" t="s">
        <v>56</v>
      </c>
      <c r="D254" s="174" t="s">
        <v>864</v>
      </c>
      <c r="E254" s="175" t="s">
        <v>85</v>
      </c>
      <c r="F254" s="174">
        <v>34.1</v>
      </c>
      <c r="G254" s="174">
        <v>44.14</v>
      </c>
      <c r="H254" s="176" t="s">
        <v>865</v>
      </c>
      <c r="I254" s="177">
        <v>1859.47</v>
      </c>
      <c r="J254" s="181">
        <v>2.1511768969216749E-4</v>
      </c>
      <c r="K254" s="179" t="s">
        <v>60</v>
      </c>
      <c r="L254" s="29"/>
    </row>
    <row r="255" spans="1:12" x14ac:dyDescent="0.2">
      <c r="A255" s="173" t="s">
        <v>866</v>
      </c>
      <c r="B255" s="174"/>
      <c r="C255" s="174"/>
      <c r="D255" s="174" t="s">
        <v>430</v>
      </c>
      <c r="E255" s="175"/>
      <c r="F255" s="174"/>
      <c r="G255" s="174"/>
      <c r="H255" s="176" t="s">
        <v>50</v>
      </c>
      <c r="I255" s="177">
        <v>11861.72</v>
      </c>
      <c r="J255" s="181">
        <v>1.3722543532164418E-3</v>
      </c>
      <c r="K255" s="179" t="s">
        <v>51</v>
      </c>
      <c r="L255" s="29"/>
    </row>
    <row r="256" spans="1:12" ht="19.5" x14ac:dyDescent="0.2">
      <c r="A256" s="173" t="s">
        <v>867</v>
      </c>
      <c r="B256" s="174" t="s">
        <v>868</v>
      </c>
      <c r="C256" s="174" t="s">
        <v>69</v>
      </c>
      <c r="D256" s="174" t="s">
        <v>869</v>
      </c>
      <c r="E256" s="175" t="s">
        <v>389</v>
      </c>
      <c r="F256" s="174">
        <v>3.65</v>
      </c>
      <c r="G256" s="174">
        <v>1058.45</v>
      </c>
      <c r="H256" s="176" t="s">
        <v>870</v>
      </c>
      <c r="I256" s="177">
        <v>4772.74</v>
      </c>
      <c r="J256" s="181">
        <v>5.5214701086943882E-4</v>
      </c>
      <c r="K256" s="179" t="s">
        <v>60</v>
      </c>
      <c r="L256" s="29"/>
    </row>
    <row r="257" spans="1:12" ht="19.5" x14ac:dyDescent="0.2">
      <c r="A257" s="173" t="s">
        <v>871</v>
      </c>
      <c r="B257" s="174" t="s">
        <v>432</v>
      </c>
      <c r="C257" s="174" t="s">
        <v>69</v>
      </c>
      <c r="D257" s="174" t="s">
        <v>433</v>
      </c>
      <c r="E257" s="175" t="s">
        <v>58</v>
      </c>
      <c r="F257" s="174">
        <v>5.04</v>
      </c>
      <c r="G257" s="174">
        <v>470.04</v>
      </c>
      <c r="H257" s="176" t="s">
        <v>434</v>
      </c>
      <c r="I257" s="177">
        <v>2926.62</v>
      </c>
      <c r="J257" s="181">
        <v>3.3857375112633772E-4</v>
      </c>
      <c r="K257" s="179" t="s">
        <v>60</v>
      </c>
      <c r="L257" s="29"/>
    </row>
    <row r="258" spans="1:12" ht="39" x14ac:dyDescent="0.2">
      <c r="A258" s="173" t="s">
        <v>872</v>
      </c>
      <c r="B258" s="174" t="s">
        <v>873</v>
      </c>
      <c r="C258" s="174" t="s">
        <v>56</v>
      </c>
      <c r="D258" s="174" t="s">
        <v>874</v>
      </c>
      <c r="E258" s="175" t="s">
        <v>58</v>
      </c>
      <c r="F258" s="174">
        <v>0.72</v>
      </c>
      <c r="G258" s="174">
        <v>710.91</v>
      </c>
      <c r="H258" s="176" t="s">
        <v>875</v>
      </c>
      <c r="I258" s="177">
        <v>632.34</v>
      </c>
      <c r="J258" s="181">
        <v>7.3153920149260371E-5</v>
      </c>
      <c r="K258" s="179" t="s">
        <v>60</v>
      </c>
    </row>
    <row r="259" spans="1:12" x14ac:dyDescent="0.2">
      <c r="A259" s="173" t="s">
        <v>876</v>
      </c>
      <c r="B259" s="174" t="s">
        <v>877</v>
      </c>
      <c r="C259" s="174" t="s">
        <v>56</v>
      </c>
      <c r="D259" s="174" t="s">
        <v>878</v>
      </c>
      <c r="E259" s="175" t="s">
        <v>85</v>
      </c>
      <c r="F259" s="174">
        <v>2.58</v>
      </c>
      <c r="G259" s="174">
        <v>116.9</v>
      </c>
      <c r="H259" s="176" t="s">
        <v>879</v>
      </c>
      <c r="I259" s="177">
        <v>372.57</v>
      </c>
      <c r="J259" s="181">
        <v>4.3101742780798206E-5</v>
      </c>
      <c r="K259" s="179" t="s">
        <v>60</v>
      </c>
    </row>
    <row r="260" spans="1:12" ht="39" x14ac:dyDescent="0.2">
      <c r="A260" s="173" t="s">
        <v>880</v>
      </c>
      <c r="B260" s="174" t="s">
        <v>881</v>
      </c>
      <c r="C260" s="174" t="s">
        <v>56</v>
      </c>
      <c r="D260" s="174" t="s">
        <v>882</v>
      </c>
      <c r="E260" s="175" t="s">
        <v>58</v>
      </c>
      <c r="F260" s="174">
        <v>2.46</v>
      </c>
      <c r="G260" s="174">
        <v>881.42</v>
      </c>
      <c r="H260" s="176" t="s">
        <v>883</v>
      </c>
      <c r="I260" s="177">
        <v>2678.69</v>
      </c>
      <c r="J260" s="181">
        <v>3.0989131537562429E-4</v>
      </c>
      <c r="K260" s="179" t="s">
        <v>60</v>
      </c>
    </row>
    <row r="261" spans="1:12" x14ac:dyDescent="0.2">
      <c r="A261" s="173" t="s">
        <v>884</v>
      </c>
      <c r="B261" s="174" t="s">
        <v>885</v>
      </c>
      <c r="C261" s="174" t="s">
        <v>69</v>
      </c>
      <c r="D261" s="174" t="s">
        <v>886</v>
      </c>
      <c r="E261" s="175" t="s">
        <v>85</v>
      </c>
      <c r="F261" s="174">
        <v>3.3</v>
      </c>
      <c r="G261" s="174">
        <v>117.44</v>
      </c>
      <c r="H261" s="176" t="s">
        <v>887</v>
      </c>
      <c r="I261" s="177">
        <v>478.76</v>
      </c>
      <c r="J261" s="181">
        <v>5.5386612914982285E-5</v>
      </c>
      <c r="K261" s="179" t="s">
        <v>60</v>
      </c>
    </row>
    <row r="262" spans="1:12" x14ac:dyDescent="0.2">
      <c r="A262" s="173" t="s">
        <v>888</v>
      </c>
      <c r="B262" s="174"/>
      <c r="C262" s="174"/>
      <c r="D262" s="174" t="s">
        <v>404</v>
      </c>
      <c r="E262" s="175"/>
      <c r="F262" s="174"/>
      <c r="G262" s="174"/>
      <c r="H262" s="176" t="s">
        <v>50</v>
      </c>
      <c r="I262" s="177">
        <v>4526.34</v>
      </c>
      <c r="J262" s="181">
        <v>5.2364157720277574E-4</v>
      </c>
      <c r="K262" s="179" t="s">
        <v>51</v>
      </c>
    </row>
    <row r="263" spans="1:12" x14ac:dyDescent="0.2">
      <c r="A263" s="173" t="s">
        <v>889</v>
      </c>
      <c r="B263" s="174"/>
      <c r="C263" s="174"/>
      <c r="D263" s="174" t="s">
        <v>890</v>
      </c>
      <c r="E263" s="175"/>
      <c r="F263" s="174"/>
      <c r="G263" s="174"/>
      <c r="H263" s="176" t="s">
        <v>50</v>
      </c>
      <c r="I263" s="177">
        <v>1798.83</v>
      </c>
      <c r="J263" s="181">
        <v>2.0810239140667052E-4</v>
      </c>
      <c r="K263" s="179" t="s">
        <v>51</v>
      </c>
    </row>
    <row r="264" spans="1:12" ht="19.5" x14ac:dyDescent="0.2">
      <c r="A264" s="173" t="s">
        <v>891</v>
      </c>
      <c r="B264" s="174" t="s">
        <v>414</v>
      </c>
      <c r="C264" s="174" t="s">
        <v>56</v>
      </c>
      <c r="D264" s="174" t="s">
        <v>415</v>
      </c>
      <c r="E264" s="175" t="s">
        <v>58</v>
      </c>
      <c r="F264" s="174">
        <v>88.7</v>
      </c>
      <c r="G264" s="174">
        <v>11.98</v>
      </c>
      <c r="H264" s="176" t="s">
        <v>416</v>
      </c>
      <c r="I264" s="177">
        <v>1312.76</v>
      </c>
      <c r="J264" s="181">
        <v>1.5187010186789234E-4</v>
      </c>
      <c r="K264" s="179" t="s">
        <v>60</v>
      </c>
    </row>
    <row r="265" spans="1:12" ht="19.5" x14ac:dyDescent="0.2">
      <c r="A265" s="173" t="s">
        <v>892</v>
      </c>
      <c r="B265" s="174" t="s">
        <v>893</v>
      </c>
      <c r="C265" s="174" t="s">
        <v>69</v>
      </c>
      <c r="D265" s="174" t="s">
        <v>894</v>
      </c>
      <c r="E265" s="175" t="s">
        <v>58</v>
      </c>
      <c r="F265" s="174">
        <v>88.7</v>
      </c>
      <c r="G265" s="174">
        <v>4.4400000000000004</v>
      </c>
      <c r="H265" s="176" t="s">
        <v>895</v>
      </c>
      <c r="I265" s="177">
        <v>486.07</v>
      </c>
      <c r="J265" s="181">
        <v>5.6232289538778173E-5</v>
      </c>
      <c r="K265" s="179" t="s">
        <v>60</v>
      </c>
    </row>
    <row r="266" spans="1:12" x14ac:dyDescent="0.2">
      <c r="A266" s="173" t="s">
        <v>896</v>
      </c>
      <c r="B266" s="174"/>
      <c r="C266" s="174"/>
      <c r="D266" s="174" t="s">
        <v>897</v>
      </c>
      <c r="E266" s="175"/>
      <c r="F266" s="174"/>
      <c r="G266" s="174"/>
      <c r="H266" s="176" t="s">
        <v>50</v>
      </c>
      <c r="I266" s="177">
        <v>1491.99</v>
      </c>
      <c r="J266" s="181">
        <v>1.7260479698183727E-4</v>
      </c>
      <c r="K266" s="179" t="s">
        <v>51</v>
      </c>
    </row>
    <row r="267" spans="1:12" ht="19.5" x14ac:dyDescent="0.2">
      <c r="A267" s="173" t="s">
        <v>898</v>
      </c>
      <c r="B267" s="174" t="s">
        <v>414</v>
      </c>
      <c r="C267" s="174" t="s">
        <v>56</v>
      </c>
      <c r="D267" s="174" t="s">
        <v>415</v>
      </c>
      <c r="E267" s="175" t="s">
        <v>58</v>
      </c>
      <c r="F267" s="174">
        <v>73.569999999999993</v>
      </c>
      <c r="G267" s="174">
        <v>11.98</v>
      </c>
      <c r="H267" s="176" t="s">
        <v>416</v>
      </c>
      <c r="I267" s="177">
        <v>1088.83</v>
      </c>
      <c r="J267" s="181">
        <v>1.2596416939639936E-4</v>
      </c>
      <c r="K267" s="179" t="s">
        <v>60</v>
      </c>
    </row>
    <row r="268" spans="1:12" ht="19.5" x14ac:dyDescent="0.2">
      <c r="A268" s="173" t="s">
        <v>899</v>
      </c>
      <c r="B268" s="174" t="s">
        <v>893</v>
      </c>
      <c r="C268" s="174" t="s">
        <v>69</v>
      </c>
      <c r="D268" s="174" t="s">
        <v>894</v>
      </c>
      <c r="E268" s="175" t="s">
        <v>58</v>
      </c>
      <c r="F268" s="174">
        <v>73.569999999999993</v>
      </c>
      <c r="G268" s="174">
        <v>4.4400000000000004</v>
      </c>
      <c r="H268" s="176" t="s">
        <v>895</v>
      </c>
      <c r="I268" s="177">
        <v>403.16</v>
      </c>
      <c r="J268" s="181">
        <v>4.6640627585437917E-5</v>
      </c>
      <c r="K268" s="179" t="s">
        <v>60</v>
      </c>
    </row>
    <row r="269" spans="1:12" x14ac:dyDescent="0.2">
      <c r="A269" s="173" t="s">
        <v>900</v>
      </c>
      <c r="B269" s="174"/>
      <c r="C269" s="174"/>
      <c r="D269" s="174" t="s">
        <v>901</v>
      </c>
      <c r="E269" s="175"/>
      <c r="F269" s="174"/>
      <c r="G269" s="174"/>
      <c r="H269" s="176" t="s">
        <v>50</v>
      </c>
      <c r="I269" s="177">
        <v>1235.52</v>
      </c>
      <c r="J269" s="181">
        <v>1.4293438881426792E-4</v>
      </c>
      <c r="K269" s="179" t="s">
        <v>51</v>
      </c>
    </row>
    <row r="270" spans="1:12" x14ac:dyDescent="0.2">
      <c r="A270" s="173" t="s">
        <v>902</v>
      </c>
      <c r="B270" s="174" t="s">
        <v>903</v>
      </c>
      <c r="C270" s="174" t="s">
        <v>56</v>
      </c>
      <c r="D270" s="174" t="s">
        <v>904</v>
      </c>
      <c r="E270" s="175" t="s">
        <v>58</v>
      </c>
      <c r="F270" s="174">
        <v>31.68</v>
      </c>
      <c r="G270" s="174">
        <v>31.57</v>
      </c>
      <c r="H270" s="176" t="s">
        <v>905</v>
      </c>
      <c r="I270" s="177">
        <v>1235.52</v>
      </c>
      <c r="J270" s="181">
        <v>1.4293438881426792E-4</v>
      </c>
      <c r="K270" s="179" t="s">
        <v>60</v>
      </c>
    </row>
    <row r="271" spans="1:12" x14ac:dyDescent="0.2">
      <c r="A271" s="173" t="s">
        <v>906</v>
      </c>
      <c r="B271" s="174"/>
      <c r="C271" s="174"/>
      <c r="D271" s="174" t="s">
        <v>907</v>
      </c>
      <c r="E271" s="175"/>
      <c r="F271" s="174"/>
      <c r="G271" s="174"/>
      <c r="H271" s="176" t="s">
        <v>50</v>
      </c>
      <c r="I271" s="177">
        <v>3816.18</v>
      </c>
      <c r="J271" s="181">
        <v>4.4148484517064307E-4</v>
      </c>
      <c r="K271" s="179" t="s">
        <v>51</v>
      </c>
    </row>
    <row r="272" spans="1:12" ht="29.25" x14ac:dyDescent="0.2">
      <c r="A272" s="173" t="s">
        <v>908</v>
      </c>
      <c r="B272" s="174" t="s">
        <v>909</v>
      </c>
      <c r="C272" s="174" t="s">
        <v>69</v>
      </c>
      <c r="D272" s="174" t="s">
        <v>910</v>
      </c>
      <c r="E272" s="175" t="s">
        <v>476</v>
      </c>
      <c r="F272" s="174">
        <v>1</v>
      </c>
      <c r="G272" s="174">
        <v>2729.73</v>
      </c>
      <c r="H272" s="176" t="s">
        <v>911</v>
      </c>
      <c r="I272" s="177">
        <v>3372.3</v>
      </c>
      <c r="J272" s="181">
        <v>3.9013341702146117E-4</v>
      </c>
      <c r="K272" s="179" t="s">
        <v>60</v>
      </c>
    </row>
    <row r="273" spans="1:11" ht="19.5" x14ac:dyDescent="0.2">
      <c r="A273" s="173" t="s">
        <v>912</v>
      </c>
      <c r="B273" s="174" t="s">
        <v>466</v>
      </c>
      <c r="C273" s="174" t="s">
        <v>56</v>
      </c>
      <c r="D273" s="174" t="s">
        <v>467</v>
      </c>
      <c r="E273" s="175" t="s">
        <v>71</v>
      </c>
      <c r="F273" s="174">
        <v>1</v>
      </c>
      <c r="G273" s="174">
        <v>314.52</v>
      </c>
      <c r="H273" s="176" t="s">
        <v>468</v>
      </c>
      <c r="I273" s="177">
        <v>388.55</v>
      </c>
      <c r="J273" s="181">
        <v>4.4950431214212478E-5</v>
      </c>
      <c r="K273" s="179" t="s">
        <v>60</v>
      </c>
    </row>
    <row r="274" spans="1:11" x14ac:dyDescent="0.2">
      <c r="A274" s="173" t="s">
        <v>913</v>
      </c>
      <c r="B274" s="174" t="s">
        <v>470</v>
      </c>
      <c r="C274" s="174" t="s">
        <v>56</v>
      </c>
      <c r="D274" s="174" t="s">
        <v>471</v>
      </c>
      <c r="E274" s="175" t="s">
        <v>71</v>
      </c>
      <c r="F274" s="174">
        <v>1</v>
      </c>
      <c r="G274" s="174">
        <v>44.79</v>
      </c>
      <c r="H274" s="176" t="s">
        <v>472</v>
      </c>
      <c r="I274" s="177">
        <v>55.33</v>
      </c>
      <c r="J274" s="181">
        <v>6.4009969349694414E-6</v>
      </c>
      <c r="K274" s="179" t="s">
        <v>60</v>
      </c>
    </row>
    <row r="275" spans="1:11" x14ac:dyDescent="0.2">
      <c r="A275" s="173" t="s">
        <v>914</v>
      </c>
      <c r="B275" s="174"/>
      <c r="C275" s="174"/>
      <c r="D275" s="174" t="s">
        <v>915</v>
      </c>
      <c r="E275" s="175"/>
      <c r="F275" s="174"/>
      <c r="G275" s="174"/>
      <c r="H275" s="176" t="s">
        <v>50</v>
      </c>
      <c r="I275" s="177">
        <v>8291.67</v>
      </c>
      <c r="J275" s="181">
        <v>9.5924370605057047E-4</v>
      </c>
      <c r="K275" s="179" t="s">
        <v>51</v>
      </c>
    </row>
    <row r="276" spans="1:11" ht="29.25" x14ac:dyDescent="0.2">
      <c r="A276" s="173" t="s">
        <v>916</v>
      </c>
      <c r="B276" s="174" t="s">
        <v>917</v>
      </c>
      <c r="C276" s="174" t="s">
        <v>56</v>
      </c>
      <c r="D276" s="174" t="s">
        <v>918</v>
      </c>
      <c r="E276" s="175" t="s">
        <v>58</v>
      </c>
      <c r="F276" s="174">
        <v>56.04</v>
      </c>
      <c r="G276" s="174">
        <v>78.39</v>
      </c>
      <c r="H276" s="176" t="s">
        <v>919</v>
      </c>
      <c r="I276" s="177">
        <v>5426.91</v>
      </c>
      <c r="J276" s="181">
        <v>6.2782639212642351E-4</v>
      </c>
      <c r="K276" s="179" t="s">
        <v>60</v>
      </c>
    </row>
    <row r="277" spans="1:11" ht="19.5" x14ac:dyDescent="0.2">
      <c r="A277" s="173" t="s">
        <v>920</v>
      </c>
      <c r="B277" s="174" t="s">
        <v>921</v>
      </c>
      <c r="C277" s="174" t="s">
        <v>56</v>
      </c>
      <c r="D277" s="174" t="s">
        <v>922</v>
      </c>
      <c r="E277" s="175" t="s">
        <v>58</v>
      </c>
      <c r="F277" s="174">
        <v>56.04</v>
      </c>
      <c r="G277" s="174">
        <v>41.38</v>
      </c>
      <c r="H277" s="176" t="s">
        <v>923</v>
      </c>
      <c r="I277" s="177">
        <v>2864.76</v>
      </c>
      <c r="J277" s="181">
        <v>3.3141731392414707E-4</v>
      </c>
      <c r="K277" s="179" t="s">
        <v>60</v>
      </c>
    </row>
    <row r="278" spans="1:11" x14ac:dyDescent="0.2">
      <c r="A278" s="173" t="s">
        <v>924</v>
      </c>
      <c r="B278" s="174"/>
      <c r="C278" s="174"/>
      <c r="D278" s="174" t="s">
        <v>491</v>
      </c>
      <c r="E278" s="175"/>
      <c r="F278" s="174"/>
      <c r="G278" s="174"/>
      <c r="H278" s="176" t="s">
        <v>50</v>
      </c>
      <c r="I278" s="177">
        <v>2094.9499999999998</v>
      </c>
      <c r="J278" s="181">
        <v>2.4235981436678531E-4</v>
      </c>
      <c r="K278" s="179" t="s">
        <v>51</v>
      </c>
    </row>
    <row r="279" spans="1:11" x14ac:dyDescent="0.2">
      <c r="A279" s="173" t="s">
        <v>925</v>
      </c>
      <c r="B279" s="174"/>
      <c r="C279" s="174"/>
      <c r="D279" s="174" t="s">
        <v>493</v>
      </c>
      <c r="E279" s="175"/>
      <c r="F279" s="174"/>
      <c r="G279" s="174"/>
      <c r="H279" s="176" t="s">
        <v>50</v>
      </c>
      <c r="I279" s="177">
        <v>468.07</v>
      </c>
      <c r="J279" s="181">
        <v>5.4149912079362848E-5</v>
      </c>
      <c r="K279" s="179" t="s">
        <v>51</v>
      </c>
    </row>
    <row r="280" spans="1:11" ht="19.5" x14ac:dyDescent="0.2">
      <c r="A280" s="173" t="s">
        <v>926</v>
      </c>
      <c r="B280" s="174" t="s">
        <v>495</v>
      </c>
      <c r="C280" s="174" t="s">
        <v>56</v>
      </c>
      <c r="D280" s="174" t="s">
        <v>496</v>
      </c>
      <c r="E280" s="175" t="s">
        <v>85</v>
      </c>
      <c r="F280" s="174">
        <v>1.86</v>
      </c>
      <c r="G280" s="174">
        <v>36.5</v>
      </c>
      <c r="H280" s="176" t="s">
        <v>497</v>
      </c>
      <c r="I280" s="177">
        <v>83.86</v>
      </c>
      <c r="J280" s="181">
        <v>9.7015652081427323E-6</v>
      </c>
      <c r="K280" s="179" t="s">
        <v>60</v>
      </c>
    </row>
    <row r="281" spans="1:11" ht="19.5" x14ac:dyDescent="0.2">
      <c r="A281" s="173" t="s">
        <v>927</v>
      </c>
      <c r="B281" s="174" t="s">
        <v>507</v>
      </c>
      <c r="C281" s="174" t="s">
        <v>56</v>
      </c>
      <c r="D281" s="174" t="s">
        <v>508</v>
      </c>
      <c r="E281" s="175" t="s">
        <v>85</v>
      </c>
      <c r="F281" s="174">
        <v>7.02</v>
      </c>
      <c r="G281" s="174">
        <v>28.26</v>
      </c>
      <c r="H281" s="176" t="s">
        <v>509</v>
      </c>
      <c r="I281" s="177">
        <v>245.06</v>
      </c>
      <c r="J281" s="181">
        <v>2.8350412233573311E-5</v>
      </c>
      <c r="K281" s="179" t="s">
        <v>60</v>
      </c>
    </row>
    <row r="282" spans="1:11" ht="19.5" x14ac:dyDescent="0.2">
      <c r="A282" s="173" t="s">
        <v>928</v>
      </c>
      <c r="B282" s="174" t="s">
        <v>503</v>
      </c>
      <c r="C282" s="174" t="s">
        <v>56</v>
      </c>
      <c r="D282" s="174" t="s">
        <v>504</v>
      </c>
      <c r="E282" s="175" t="s">
        <v>85</v>
      </c>
      <c r="F282" s="174">
        <v>1.2</v>
      </c>
      <c r="G282" s="174">
        <v>20.47</v>
      </c>
      <c r="H282" s="176" t="s">
        <v>505</v>
      </c>
      <c r="I282" s="177">
        <v>30.33</v>
      </c>
      <c r="J282" s="181">
        <v>3.508806019114823E-6</v>
      </c>
      <c r="K282" s="179" t="s">
        <v>60</v>
      </c>
    </row>
    <row r="283" spans="1:11" ht="19.5" x14ac:dyDescent="0.2">
      <c r="A283" s="173" t="s">
        <v>929</v>
      </c>
      <c r="B283" s="174" t="s">
        <v>515</v>
      </c>
      <c r="C283" s="174" t="s">
        <v>56</v>
      </c>
      <c r="D283" s="174" t="s">
        <v>516</v>
      </c>
      <c r="E283" s="175" t="s">
        <v>85</v>
      </c>
      <c r="F283" s="174">
        <v>4.0199999999999996</v>
      </c>
      <c r="G283" s="174">
        <v>21.92</v>
      </c>
      <c r="H283" s="176" t="s">
        <v>517</v>
      </c>
      <c r="I283" s="177">
        <v>108.82</v>
      </c>
      <c r="J283" s="181">
        <v>1.2589128618531982E-5</v>
      </c>
      <c r="K283" s="179" t="s">
        <v>60</v>
      </c>
    </row>
    <row r="284" spans="1:11" x14ac:dyDescent="0.2">
      <c r="A284" s="173" t="s">
        <v>930</v>
      </c>
      <c r="B284" s="174"/>
      <c r="C284" s="174"/>
      <c r="D284" s="174" t="s">
        <v>931</v>
      </c>
      <c r="E284" s="175"/>
      <c r="F284" s="174"/>
      <c r="G284" s="174"/>
      <c r="H284" s="176" t="s">
        <v>50</v>
      </c>
      <c r="I284" s="177">
        <v>786.53</v>
      </c>
      <c r="J284" s="181">
        <v>9.0991796841885319E-5</v>
      </c>
      <c r="K284" s="179" t="s">
        <v>51</v>
      </c>
    </row>
    <row r="285" spans="1:11" ht="19.5" x14ac:dyDescent="0.2">
      <c r="A285" s="173" t="s">
        <v>932</v>
      </c>
      <c r="B285" s="174" t="s">
        <v>933</v>
      </c>
      <c r="C285" s="174" t="s">
        <v>69</v>
      </c>
      <c r="D285" s="174" t="s">
        <v>934</v>
      </c>
      <c r="E285" s="175" t="s">
        <v>71</v>
      </c>
      <c r="F285" s="174">
        <v>1</v>
      </c>
      <c r="G285" s="174">
        <v>567.36</v>
      </c>
      <c r="H285" s="176" t="s">
        <v>935</v>
      </c>
      <c r="I285" s="177">
        <v>700.91</v>
      </c>
      <c r="J285" s="181">
        <v>8.1086621393266421E-5</v>
      </c>
      <c r="K285" s="179" t="s">
        <v>60</v>
      </c>
    </row>
    <row r="286" spans="1:11" ht="29.25" x14ac:dyDescent="0.2">
      <c r="A286" s="173" t="s">
        <v>936</v>
      </c>
      <c r="B286" s="174" t="s">
        <v>937</v>
      </c>
      <c r="C286" s="174" t="s">
        <v>56</v>
      </c>
      <c r="D286" s="174" t="s">
        <v>938</v>
      </c>
      <c r="E286" s="175" t="s">
        <v>71</v>
      </c>
      <c r="F286" s="174">
        <v>1</v>
      </c>
      <c r="G286" s="174">
        <v>69.31</v>
      </c>
      <c r="H286" s="176" t="s">
        <v>939</v>
      </c>
      <c r="I286" s="177">
        <v>85.62</v>
      </c>
      <c r="J286" s="181">
        <v>9.905175448618896E-6</v>
      </c>
      <c r="K286" s="179" t="s">
        <v>60</v>
      </c>
    </row>
    <row r="287" spans="1:11" x14ac:dyDescent="0.2">
      <c r="A287" s="173" t="s">
        <v>940</v>
      </c>
      <c r="B287" s="174"/>
      <c r="C287" s="174"/>
      <c r="D287" s="174" t="s">
        <v>525</v>
      </c>
      <c r="E287" s="175"/>
      <c r="F287" s="174"/>
      <c r="G287" s="174"/>
      <c r="H287" s="176" t="s">
        <v>50</v>
      </c>
      <c r="I287" s="177">
        <v>144.41999999999999</v>
      </c>
      <c r="J287" s="181">
        <v>1.670760848270896E-5</v>
      </c>
      <c r="K287" s="179" t="s">
        <v>51</v>
      </c>
    </row>
    <row r="288" spans="1:11" ht="19.5" x14ac:dyDescent="0.2">
      <c r="A288" s="173" t="s">
        <v>941</v>
      </c>
      <c r="B288" s="174" t="s">
        <v>551</v>
      </c>
      <c r="C288" s="174" t="s">
        <v>56</v>
      </c>
      <c r="D288" s="174" t="s">
        <v>552</v>
      </c>
      <c r="E288" s="175" t="s">
        <v>71</v>
      </c>
      <c r="F288" s="174">
        <v>2</v>
      </c>
      <c r="G288" s="174">
        <v>6.33</v>
      </c>
      <c r="H288" s="176" t="s">
        <v>553</v>
      </c>
      <c r="I288" s="177">
        <v>15.64</v>
      </c>
      <c r="J288" s="181">
        <v>1.8093546369586492E-6</v>
      </c>
      <c r="K288" s="179" t="s">
        <v>60</v>
      </c>
    </row>
    <row r="289" spans="1:11" ht="19.5" x14ac:dyDescent="0.2">
      <c r="A289" s="173" t="s">
        <v>942</v>
      </c>
      <c r="B289" s="174" t="s">
        <v>943</v>
      </c>
      <c r="C289" s="174" t="s">
        <v>56</v>
      </c>
      <c r="D289" s="174" t="s">
        <v>944</v>
      </c>
      <c r="E289" s="175" t="s">
        <v>71</v>
      </c>
      <c r="F289" s="174">
        <v>2</v>
      </c>
      <c r="G289" s="174">
        <v>15.55</v>
      </c>
      <c r="H289" s="176" t="s">
        <v>945</v>
      </c>
      <c r="I289" s="177">
        <v>38.42</v>
      </c>
      <c r="J289" s="181">
        <v>4.4447189994853778E-6</v>
      </c>
      <c r="K289" s="179" t="s">
        <v>60</v>
      </c>
    </row>
    <row r="290" spans="1:11" ht="19.5" x14ac:dyDescent="0.2">
      <c r="A290" s="173" t="s">
        <v>946</v>
      </c>
      <c r="B290" s="174" t="s">
        <v>563</v>
      </c>
      <c r="C290" s="174" t="s">
        <v>56</v>
      </c>
      <c r="D290" s="174" t="s">
        <v>564</v>
      </c>
      <c r="E290" s="175" t="s">
        <v>71</v>
      </c>
      <c r="F290" s="174">
        <v>4</v>
      </c>
      <c r="G290" s="174">
        <v>8.99</v>
      </c>
      <c r="H290" s="176" t="s">
        <v>565</v>
      </c>
      <c r="I290" s="177">
        <v>44.4</v>
      </c>
      <c r="J290" s="181">
        <v>5.1365310665578022E-6</v>
      </c>
      <c r="K290" s="179" t="s">
        <v>60</v>
      </c>
    </row>
    <row r="291" spans="1:11" ht="19.5" x14ac:dyDescent="0.2">
      <c r="A291" s="173" t="s">
        <v>947</v>
      </c>
      <c r="B291" s="174" t="s">
        <v>948</v>
      </c>
      <c r="C291" s="174" t="s">
        <v>69</v>
      </c>
      <c r="D291" s="174" t="s">
        <v>949</v>
      </c>
      <c r="E291" s="175" t="s">
        <v>71</v>
      </c>
      <c r="F291" s="174">
        <v>1</v>
      </c>
      <c r="G291" s="174">
        <v>25.78</v>
      </c>
      <c r="H291" s="176" t="s">
        <v>950</v>
      </c>
      <c r="I291" s="177">
        <v>31.84</v>
      </c>
      <c r="J291" s="181">
        <v>3.6834943504324421E-6</v>
      </c>
      <c r="K291" s="179" t="s">
        <v>60</v>
      </c>
    </row>
    <row r="292" spans="1:11" ht="19.5" x14ac:dyDescent="0.2">
      <c r="A292" s="173" t="s">
        <v>951</v>
      </c>
      <c r="B292" s="174" t="s">
        <v>952</v>
      </c>
      <c r="C292" s="174" t="s">
        <v>56</v>
      </c>
      <c r="D292" s="174" t="s">
        <v>953</v>
      </c>
      <c r="E292" s="175" t="s">
        <v>71</v>
      </c>
      <c r="F292" s="174">
        <v>1</v>
      </c>
      <c r="G292" s="174">
        <v>11.43</v>
      </c>
      <c r="H292" s="176" t="s">
        <v>954</v>
      </c>
      <c r="I292" s="177">
        <v>14.12</v>
      </c>
      <c r="J292" s="181">
        <v>1.6335094292746885E-6</v>
      </c>
      <c r="K292" s="179" t="s">
        <v>60</v>
      </c>
    </row>
    <row r="293" spans="1:11" x14ac:dyDescent="0.2">
      <c r="A293" s="173" t="s">
        <v>955</v>
      </c>
      <c r="B293" s="174"/>
      <c r="C293" s="174"/>
      <c r="D293" s="174" t="s">
        <v>956</v>
      </c>
      <c r="E293" s="175"/>
      <c r="F293" s="174"/>
      <c r="G293" s="174"/>
      <c r="H293" s="176" t="s">
        <v>50</v>
      </c>
      <c r="I293" s="177">
        <v>496.49</v>
      </c>
      <c r="J293" s="181">
        <v>5.7437754712506377E-5</v>
      </c>
      <c r="K293" s="179" t="s">
        <v>51</v>
      </c>
    </row>
    <row r="294" spans="1:11" x14ac:dyDescent="0.2">
      <c r="A294" s="173" t="s">
        <v>957</v>
      </c>
      <c r="B294" s="174" t="s">
        <v>577</v>
      </c>
      <c r="C294" s="174" t="s">
        <v>69</v>
      </c>
      <c r="D294" s="174" t="s">
        <v>578</v>
      </c>
      <c r="E294" s="175" t="s">
        <v>71</v>
      </c>
      <c r="F294" s="174">
        <v>18</v>
      </c>
      <c r="G294" s="174">
        <v>3.84</v>
      </c>
      <c r="H294" s="176" t="s">
        <v>408</v>
      </c>
      <c r="I294" s="177">
        <v>85.32</v>
      </c>
      <c r="J294" s="181">
        <v>9.870469157628642E-6</v>
      </c>
      <c r="K294" s="179" t="s">
        <v>60</v>
      </c>
    </row>
    <row r="295" spans="1:11" x14ac:dyDescent="0.2">
      <c r="A295" s="173" t="s">
        <v>958</v>
      </c>
      <c r="B295" s="174" t="s">
        <v>580</v>
      </c>
      <c r="C295" s="174" t="s">
        <v>69</v>
      </c>
      <c r="D295" s="174" t="s">
        <v>581</v>
      </c>
      <c r="E295" s="175" t="s">
        <v>71</v>
      </c>
      <c r="F295" s="174">
        <v>4</v>
      </c>
      <c r="G295" s="174">
        <v>7.14</v>
      </c>
      <c r="H295" s="176" t="s">
        <v>582</v>
      </c>
      <c r="I295" s="177">
        <v>35.28</v>
      </c>
      <c r="J295" s="181">
        <v>4.0814598204540378E-6</v>
      </c>
      <c r="K295" s="179" t="s">
        <v>60</v>
      </c>
    </row>
    <row r="296" spans="1:11" ht="29.25" x14ac:dyDescent="0.2">
      <c r="A296" s="173" t="s">
        <v>959</v>
      </c>
      <c r="B296" s="174" t="s">
        <v>584</v>
      </c>
      <c r="C296" s="174" t="s">
        <v>56</v>
      </c>
      <c r="D296" s="174" t="s">
        <v>585</v>
      </c>
      <c r="E296" s="175" t="s">
        <v>71</v>
      </c>
      <c r="F296" s="174">
        <v>1</v>
      </c>
      <c r="G296" s="174">
        <v>10.27</v>
      </c>
      <c r="H296" s="176" t="s">
        <v>586</v>
      </c>
      <c r="I296" s="177">
        <v>12.68</v>
      </c>
      <c r="J296" s="181">
        <v>1.4669192325214625E-6</v>
      </c>
      <c r="K296" s="179" t="s">
        <v>60</v>
      </c>
    </row>
    <row r="297" spans="1:11" ht="29.25" x14ac:dyDescent="0.2">
      <c r="A297" s="173" t="s">
        <v>960</v>
      </c>
      <c r="B297" s="174" t="s">
        <v>588</v>
      </c>
      <c r="C297" s="174" t="s">
        <v>56</v>
      </c>
      <c r="D297" s="174" t="s">
        <v>589</v>
      </c>
      <c r="E297" s="175" t="s">
        <v>71</v>
      </c>
      <c r="F297" s="174">
        <v>2</v>
      </c>
      <c r="G297" s="174">
        <v>15.14</v>
      </c>
      <c r="H297" s="176" t="s">
        <v>590</v>
      </c>
      <c r="I297" s="177">
        <v>37.4</v>
      </c>
      <c r="J297" s="181">
        <v>4.326717610118509E-6</v>
      </c>
      <c r="K297" s="179" t="s">
        <v>60</v>
      </c>
    </row>
    <row r="298" spans="1:11" ht="19.5" x14ac:dyDescent="0.2">
      <c r="A298" s="173" t="s">
        <v>961</v>
      </c>
      <c r="B298" s="174" t="s">
        <v>962</v>
      </c>
      <c r="C298" s="174" t="s">
        <v>69</v>
      </c>
      <c r="D298" s="174" t="s">
        <v>963</v>
      </c>
      <c r="E298" s="175" t="s">
        <v>71</v>
      </c>
      <c r="F298" s="174">
        <v>1</v>
      </c>
      <c r="G298" s="174">
        <v>19.62</v>
      </c>
      <c r="H298" s="176" t="s">
        <v>964</v>
      </c>
      <c r="I298" s="177">
        <v>24.23</v>
      </c>
      <c r="J298" s="181">
        <v>2.8031114356462963E-6</v>
      </c>
      <c r="K298" s="179" t="s">
        <v>60</v>
      </c>
    </row>
    <row r="299" spans="1:11" ht="29.25" x14ac:dyDescent="0.2">
      <c r="A299" s="173" t="s">
        <v>965</v>
      </c>
      <c r="B299" s="174" t="s">
        <v>592</v>
      </c>
      <c r="C299" s="174" t="s">
        <v>56</v>
      </c>
      <c r="D299" s="174" t="s">
        <v>593</v>
      </c>
      <c r="E299" s="175" t="s">
        <v>71</v>
      </c>
      <c r="F299" s="174">
        <v>1</v>
      </c>
      <c r="G299" s="174">
        <v>10.039999999999999</v>
      </c>
      <c r="H299" s="176" t="s">
        <v>594</v>
      </c>
      <c r="I299" s="177">
        <v>12.4</v>
      </c>
      <c r="J299" s="181">
        <v>1.4345266942638906E-6</v>
      </c>
      <c r="K299" s="179" t="s">
        <v>60</v>
      </c>
    </row>
    <row r="300" spans="1:11" ht="29.25" x14ac:dyDescent="0.2">
      <c r="A300" s="173" t="s">
        <v>966</v>
      </c>
      <c r="B300" s="174" t="s">
        <v>596</v>
      </c>
      <c r="C300" s="174" t="s">
        <v>56</v>
      </c>
      <c r="D300" s="174" t="s">
        <v>597</v>
      </c>
      <c r="E300" s="175" t="s">
        <v>71</v>
      </c>
      <c r="F300" s="174">
        <v>5</v>
      </c>
      <c r="G300" s="174">
        <v>14.39</v>
      </c>
      <c r="H300" s="176" t="s">
        <v>598</v>
      </c>
      <c r="I300" s="177">
        <v>88.85</v>
      </c>
      <c r="J300" s="181">
        <v>1.0278846514947314E-5</v>
      </c>
      <c r="K300" s="179" t="s">
        <v>60</v>
      </c>
    </row>
    <row r="301" spans="1:11" ht="29.25" x14ac:dyDescent="0.2">
      <c r="A301" s="173" t="s">
        <v>967</v>
      </c>
      <c r="B301" s="174" t="s">
        <v>600</v>
      </c>
      <c r="C301" s="174" t="s">
        <v>56</v>
      </c>
      <c r="D301" s="174" t="s">
        <v>601</v>
      </c>
      <c r="E301" s="175" t="s">
        <v>71</v>
      </c>
      <c r="F301" s="174">
        <v>1</v>
      </c>
      <c r="G301" s="174">
        <v>26.95</v>
      </c>
      <c r="H301" s="176" t="s">
        <v>602</v>
      </c>
      <c r="I301" s="177">
        <v>33.29</v>
      </c>
      <c r="J301" s="181">
        <v>3.8512414235520093E-6</v>
      </c>
      <c r="K301" s="179" t="s">
        <v>60</v>
      </c>
    </row>
    <row r="302" spans="1:11" ht="29.25" x14ac:dyDescent="0.2">
      <c r="A302" s="173" t="s">
        <v>968</v>
      </c>
      <c r="B302" s="174" t="s">
        <v>604</v>
      </c>
      <c r="C302" s="174" t="s">
        <v>56</v>
      </c>
      <c r="D302" s="174" t="s">
        <v>605</v>
      </c>
      <c r="E302" s="175" t="s">
        <v>71</v>
      </c>
      <c r="F302" s="174">
        <v>7</v>
      </c>
      <c r="G302" s="174">
        <v>9.2100000000000009</v>
      </c>
      <c r="H302" s="176" t="s">
        <v>606</v>
      </c>
      <c r="I302" s="177">
        <v>79.59</v>
      </c>
      <c r="J302" s="181">
        <v>9.2075789997147623E-6</v>
      </c>
      <c r="K302" s="179" t="s">
        <v>60</v>
      </c>
    </row>
    <row r="303" spans="1:11" ht="29.25" x14ac:dyDescent="0.2">
      <c r="A303" s="173" t="s">
        <v>969</v>
      </c>
      <c r="B303" s="174" t="s">
        <v>608</v>
      </c>
      <c r="C303" s="174" t="s">
        <v>56</v>
      </c>
      <c r="D303" s="174" t="s">
        <v>609</v>
      </c>
      <c r="E303" s="175" t="s">
        <v>71</v>
      </c>
      <c r="F303" s="174">
        <v>2</v>
      </c>
      <c r="G303" s="174">
        <v>17.93</v>
      </c>
      <c r="H303" s="176" t="s">
        <v>610</v>
      </c>
      <c r="I303" s="177">
        <v>44.3</v>
      </c>
      <c r="J303" s="181">
        <v>5.1249623028943837E-6</v>
      </c>
      <c r="K303" s="179" t="s">
        <v>60</v>
      </c>
    </row>
    <row r="304" spans="1:11" ht="29.25" x14ac:dyDescent="0.2">
      <c r="A304" s="173" t="s">
        <v>970</v>
      </c>
      <c r="B304" s="174" t="s">
        <v>618</v>
      </c>
      <c r="C304" s="174" t="s">
        <v>56</v>
      </c>
      <c r="D304" s="174" t="s">
        <v>619</v>
      </c>
      <c r="E304" s="175" t="s">
        <v>71</v>
      </c>
      <c r="F304" s="174">
        <v>1</v>
      </c>
      <c r="G304" s="174">
        <v>11.39</v>
      </c>
      <c r="H304" s="176" t="s">
        <v>620</v>
      </c>
      <c r="I304" s="177">
        <v>14.07</v>
      </c>
      <c r="J304" s="181">
        <v>1.6277250474429792E-6</v>
      </c>
      <c r="K304" s="179" t="s">
        <v>60</v>
      </c>
    </row>
    <row r="305" spans="1:11" ht="19.5" x14ac:dyDescent="0.2">
      <c r="A305" s="173" t="s">
        <v>971</v>
      </c>
      <c r="B305" s="174" t="s">
        <v>626</v>
      </c>
      <c r="C305" s="174" t="s">
        <v>56</v>
      </c>
      <c r="D305" s="174" t="s">
        <v>627</v>
      </c>
      <c r="E305" s="175" t="s">
        <v>71</v>
      </c>
      <c r="F305" s="174">
        <v>1</v>
      </c>
      <c r="G305" s="174">
        <v>23.54</v>
      </c>
      <c r="H305" s="176" t="s">
        <v>628</v>
      </c>
      <c r="I305" s="177">
        <v>29.08</v>
      </c>
      <c r="J305" s="181">
        <v>3.364196473322092E-6</v>
      </c>
      <c r="K305" s="179" t="s">
        <v>60</v>
      </c>
    </row>
    <row r="306" spans="1:11" x14ac:dyDescent="0.2">
      <c r="A306" s="173" t="s">
        <v>972</v>
      </c>
      <c r="B306" s="174"/>
      <c r="C306" s="174"/>
      <c r="D306" s="174" t="s">
        <v>647</v>
      </c>
      <c r="E306" s="175"/>
      <c r="F306" s="174"/>
      <c r="G306" s="174"/>
      <c r="H306" s="176" t="s">
        <v>50</v>
      </c>
      <c r="I306" s="177">
        <v>199.44</v>
      </c>
      <c r="J306" s="181">
        <v>2.3072742250321802E-5</v>
      </c>
      <c r="K306" s="179" t="s">
        <v>51</v>
      </c>
    </row>
    <row r="307" spans="1:11" x14ac:dyDescent="0.2">
      <c r="A307" s="173" t="s">
        <v>973</v>
      </c>
      <c r="B307" s="174" t="s">
        <v>649</v>
      </c>
      <c r="C307" s="174" t="s">
        <v>69</v>
      </c>
      <c r="D307" s="174" t="s">
        <v>650</v>
      </c>
      <c r="E307" s="175" t="s">
        <v>71</v>
      </c>
      <c r="F307" s="174">
        <v>1</v>
      </c>
      <c r="G307" s="174">
        <v>89.16</v>
      </c>
      <c r="H307" s="176" t="s">
        <v>651</v>
      </c>
      <c r="I307" s="177">
        <v>110.14</v>
      </c>
      <c r="J307" s="181">
        <v>1.2741836298889107E-5</v>
      </c>
      <c r="K307" s="179" t="s">
        <v>60</v>
      </c>
    </row>
    <row r="308" spans="1:11" ht="19.5" x14ac:dyDescent="0.2">
      <c r="A308" s="173" t="s">
        <v>974</v>
      </c>
      <c r="B308" s="174" t="s">
        <v>661</v>
      </c>
      <c r="C308" s="174" t="s">
        <v>56</v>
      </c>
      <c r="D308" s="174" t="s">
        <v>662</v>
      </c>
      <c r="E308" s="175" t="s">
        <v>71</v>
      </c>
      <c r="F308" s="174">
        <v>1</v>
      </c>
      <c r="G308" s="174">
        <v>72.290000000000006</v>
      </c>
      <c r="H308" s="176" t="s">
        <v>663</v>
      </c>
      <c r="I308" s="177">
        <v>89.3</v>
      </c>
      <c r="J308" s="181">
        <v>1.0330905951432697E-5</v>
      </c>
      <c r="K308" s="179" t="s">
        <v>60</v>
      </c>
    </row>
    <row r="309" spans="1:11" x14ac:dyDescent="0.2">
      <c r="A309" s="173" t="s">
        <v>975</v>
      </c>
      <c r="B309" s="174"/>
      <c r="C309" s="174"/>
      <c r="D309" s="174" t="s">
        <v>681</v>
      </c>
      <c r="E309" s="175"/>
      <c r="F309" s="174"/>
      <c r="G309" s="174"/>
      <c r="H309" s="176" t="s">
        <v>50</v>
      </c>
      <c r="I309" s="177">
        <v>86839.71</v>
      </c>
      <c r="J309" s="181">
        <v>1.0046280815897979E-2</v>
      </c>
      <c r="K309" s="179" t="s">
        <v>51</v>
      </c>
    </row>
    <row r="310" spans="1:11" ht="19.5" x14ac:dyDescent="0.2">
      <c r="A310" s="173" t="s">
        <v>976</v>
      </c>
      <c r="B310" s="174" t="s">
        <v>735</v>
      </c>
      <c r="C310" s="174" t="s">
        <v>56</v>
      </c>
      <c r="D310" s="174" t="s">
        <v>736</v>
      </c>
      <c r="E310" s="175" t="s">
        <v>71</v>
      </c>
      <c r="F310" s="174">
        <v>34</v>
      </c>
      <c r="G310" s="174">
        <v>374.53</v>
      </c>
      <c r="H310" s="176" t="s">
        <v>737</v>
      </c>
      <c r="I310" s="177">
        <v>15731.46</v>
      </c>
      <c r="J310" s="181">
        <v>1.8199354282052117E-3</v>
      </c>
      <c r="K310" s="179" t="s">
        <v>60</v>
      </c>
    </row>
    <row r="311" spans="1:11" ht="19.5" x14ac:dyDescent="0.2">
      <c r="A311" s="173" t="s">
        <v>977</v>
      </c>
      <c r="B311" s="174" t="s">
        <v>978</v>
      </c>
      <c r="C311" s="174" t="s">
        <v>69</v>
      </c>
      <c r="D311" s="174" t="s">
        <v>979</v>
      </c>
      <c r="E311" s="175" t="s">
        <v>71</v>
      </c>
      <c r="F311" s="174">
        <v>5</v>
      </c>
      <c r="G311" s="174">
        <v>273.19</v>
      </c>
      <c r="H311" s="176" t="s">
        <v>980</v>
      </c>
      <c r="I311" s="177">
        <v>1687.45</v>
      </c>
      <c r="J311" s="181">
        <v>1.9521710243835502E-4</v>
      </c>
      <c r="K311" s="179" t="s">
        <v>60</v>
      </c>
    </row>
    <row r="312" spans="1:11" ht="19.5" x14ac:dyDescent="0.2">
      <c r="A312" s="173" t="s">
        <v>981</v>
      </c>
      <c r="B312" s="174" t="s">
        <v>685</v>
      </c>
      <c r="C312" s="174" t="s">
        <v>56</v>
      </c>
      <c r="D312" s="174" t="s">
        <v>686</v>
      </c>
      <c r="E312" s="175" t="s">
        <v>71</v>
      </c>
      <c r="F312" s="174">
        <v>2</v>
      </c>
      <c r="G312" s="174">
        <v>28.36</v>
      </c>
      <c r="H312" s="176" t="s">
        <v>687</v>
      </c>
      <c r="I312" s="177">
        <v>70.06</v>
      </c>
      <c r="J312" s="181">
        <v>8.1050758225909828E-6</v>
      </c>
      <c r="K312" s="179" t="s">
        <v>60</v>
      </c>
    </row>
    <row r="313" spans="1:11" ht="19.5" x14ac:dyDescent="0.2">
      <c r="A313" s="173" t="s">
        <v>982</v>
      </c>
      <c r="B313" s="174" t="s">
        <v>689</v>
      </c>
      <c r="C313" s="174" t="s">
        <v>69</v>
      </c>
      <c r="D313" s="174" t="s">
        <v>690</v>
      </c>
      <c r="E313" s="175" t="s">
        <v>71</v>
      </c>
      <c r="F313" s="174">
        <v>1</v>
      </c>
      <c r="G313" s="174">
        <v>108.19</v>
      </c>
      <c r="H313" s="176" t="s">
        <v>691</v>
      </c>
      <c r="I313" s="177">
        <v>133.65</v>
      </c>
      <c r="J313" s="181">
        <v>1.5461652636158789E-5</v>
      </c>
      <c r="K313" s="179" t="s">
        <v>60</v>
      </c>
    </row>
    <row r="314" spans="1:11" ht="19.5" x14ac:dyDescent="0.2">
      <c r="A314" s="173" t="s">
        <v>983</v>
      </c>
      <c r="B314" s="174" t="s">
        <v>693</v>
      </c>
      <c r="C314" s="174" t="s">
        <v>56</v>
      </c>
      <c r="D314" s="174" t="s">
        <v>694</v>
      </c>
      <c r="E314" s="175" t="s">
        <v>71</v>
      </c>
      <c r="F314" s="174">
        <v>2</v>
      </c>
      <c r="G314" s="174">
        <v>28.06</v>
      </c>
      <c r="H314" s="176" t="s">
        <v>695</v>
      </c>
      <c r="I314" s="177">
        <v>69.319999999999993</v>
      </c>
      <c r="J314" s="181">
        <v>8.0194669714816862E-6</v>
      </c>
      <c r="K314" s="179" t="s">
        <v>60</v>
      </c>
    </row>
    <row r="315" spans="1:11" ht="19.5" x14ac:dyDescent="0.2">
      <c r="A315" s="173" t="s">
        <v>984</v>
      </c>
      <c r="B315" s="174" t="s">
        <v>697</v>
      </c>
      <c r="C315" s="174" t="s">
        <v>56</v>
      </c>
      <c r="D315" s="174" t="s">
        <v>698</v>
      </c>
      <c r="E315" s="175" t="s">
        <v>71</v>
      </c>
      <c r="F315" s="174">
        <v>1</v>
      </c>
      <c r="G315" s="174">
        <v>42.66</v>
      </c>
      <c r="H315" s="176" t="s">
        <v>699</v>
      </c>
      <c r="I315" s="177">
        <v>52.7</v>
      </c>
      <c r="J315" s="181">
        <v>6.0967384506215358E-6</v>
      </c>
      <c r="K315" s="179" t="s">
        <v>60</v>
      </c>
    </row>
    <row r="316" spans="1:11" ht="19.5" x14ac:dyDescent="0.2">
      <c r="A316" s="173" t="s">
        <v>985</v>
      </c>
      <c r="B316" s="174" t="s">
        <v>986</v>
      </c>
      <c r="C316" s="174" t="s">
        <v>56</v>
      </c>
      <c r="D316" s="174" t="s">
        <v>987</v>
      </c>
      <c r="E316" s="175" t="s">
        <v>71</v>
      </c>
      <c r="F316" s="174">
        <v>5</v>
      </c>
      <c r="G316" s="174">
        <v>29.39</v>
      </c>
      <c r="H316" s="176" t="s">
        <v>988</v>
      </c>
      <c r="I316" s="177">
        <v>181.5</v>
      </c>
      <c r="J316" s="181">
        <v>2.0997306049104529E-5</v>
      </c>
      <c r="K316" s="179" t="s">
        <v>60</v>
      </c>
    </row>
    <row r="317" spans="1:11" ht="19.5" x14ac:dyDescent="0.2">
      <c r="A317" s="173" t="s">
        <v>989</v>
      </c>
      <c r="B317" s="174" t="s">
        <v>701</v>
      </c>
      <c r="C317" s="174" t="s">
        <v>56</v>
      </c>
      <c r="D317" s="174" t="s">
        <v>702</v>
      </c>
      <c r="E317" s="175" t="s">
        <v>71</v>
      </c>
      <c r="F317" s="174">
        <v>1</v>
      </c>
      <c r="G317" s="174">
        <v>45.28</v>
      </c>
      <c r="H317" s="176" t="s">
        <v>703</v>
      </c>
      <c r="I317" s="177">
        <v>55.93</v>
      </c>
      <c r="J317" s="181">
        <v>6.4704095169499518E-6</v>
      </c>
      <c r="K317" s="179" t="s">
        <v>60</v>
      </c>
    </row>
    <row r="318" spans="1:11" ht="19.5" x14ac:dyDescent="0.2">
      <c r="A318" s="173" t="s">
        <v>990</v>
      </c>
      <c r="B318" s="174" t="s">
        <v>701</v>
      </c>
      <c r="C318" s="174" t="s">
        <v>56</v>
      </c>
      <c r="D318" s="174" t="s">
        <v>702</v>
      </c>
      <c r="E318" s="175" t="s">
        <v>71</v>
      </c>
      <c r="F318" s="174">
        <v>2</v>
      </c>
      <c r="G318" s="174">
        <v>45.28</v>
      </c>
      <c r="H318" s="176" t="s">
        <v>703</v>
      </c>
      <c r="I318" s="177">
        <v>111.86</v>
      </c>
      <c r="J318" s="181">
        <v>1.2940819033899904E-5</v>
      </c>
      <c r="K318" s="179" t="s">
        <v>60</v>
      </c>
    </row>
    <row r="319" spans="1:11" ht="19.5" x14ac:dyDescent="0.2">
      <c r="A319" s="173" t="s">
        <v>991</v>
      </c>
      <c r="B319" s="174" t="s">
        <v>705</v>
      </c>
      <c r="C319" s="174" t="s">
        <v>56</v>
      </c>
      <c r="D319" s="174" t="s">
        <v>706</v>
      </c>
      <c r="E319" s="175" t="s">
        <v>71</v>
      </c>
      <c r="F319" s="174">
        <v>1</v>
      </c>
      <c r="G319" s="174">
        <v>11.94</v>
      </c>
      <c r="H319" s="176" t="s">
        <v>707</v>
      </c>
      <c r="I319" s="177">
        <v>14.75</v>
      </c>
      <c r="J319" s="181">
        <v>1.7063926403542248E-6</v>
      </c>
      <c r="K319" s="179" t="s">
        <v>60</v>
      </c>
    </row>
    <row r="320" spans="1:11" ht="19.5" x14ac:dyDescent="0.2">
      <c r="A320" s="173" t="s">
        <v>992</v>
      </c>
      <c r="B320" s="174" t="s">
        <v>993</v>
      </c>
      <c r="C320" s="174" t="s">
        <v>56</v>
      </c>
      <c r="D320" s="174" t="s">
        <v>994</v>
      </c>
      <c r="E320" s="175" t="s">
        <v>71</v>
      </c>
      <c r="F320" s="174">
        <v>2</v>
      </c>
      <c r="G320" s="174">
        <v>12.57</v>
      </c>
      <c r="H320" s="176" t="s">
        <v>995</v>
      </c>
      <c r="I320" s="177">
        <v>31.04</v>
      </c>
      <c r="J320" s="181">
        <v>3.5909442411250941E-6</v>
      </c>
      <c r="K320" s="179" t="s">
        <v>60</v>
      </c>
    </row>
    <row r="321" spans="1:11" ht="19.5" x14ac:dyDescent="0.2">
      <c r="A321" s="173" t="s">
        <v>996</v>
      </c>
      <c r="B321" s="174" t="s">
        <v>997</v>
      </c>
      <c r="C321" s="174" t="s">
        <v>56</v>
      </c>
      <c r="D321" s="174" t="s">
        <v>998</v>
      </c>
      <c r="E321" s="175" t="s">
        <v>71</v>
      </c>
      <c r="F321" s="174">
        <v>1</v>
      </c>
      <c r="G321" s="174">
        <v>13.87</v>
      </c>
      <c r="H321" s="176" t="s">
        <v>999</v>
      </c>
      <c r="I321" s="177">
        <v>17.13</v>
      </c>
      <c r="J321" s="181">
        <v>1.9817292155435845E-6</v>
      </c>
      <c r="K321" s="179" t="s">
        <v>60</v>
      </c>
    </row>
    <row r="322" spans="1:11" ht="19.5" x14ac:dyDescent="0.2">
      <c r="A322" s="173" t="s">
        <v>1000</v>
      </c>
      <c r="B322" s="174" t="s">
        <v>705</v>
      </c>
      <c r="C322" s="174" t="s">
        <v>56</v>
      </c>
      <c r="D322" s="174" t="s">
        <v>706</v>
      </c>
      <c r="E322" s="175" t="s">
        <v>71</v>
      </c>
      <c r="F322" s="174">
        <v>4</v>
      </c>
      <c r="G322" s="174">
        <v>11.94</v>
      </c>
      <c r="H322" s="176" t="s">
        <v>707</v>
      </c>
      <c r="I322" s="177">
        <v>59</v>
      </c>
      <c r="J322" s="181">
        <v>6.8255705614168992E-6</v>
      </c>
      <c r="K322" s="179" t="s">
        <v>60</v>
      </c>
    </row>
    <row r="323" spans="1:11" ht="19.5" x14ac:dyDescent="0.2">
      <c r="A323" s="173" t="s">
        <v>1001</v>
      </c>
      <c r="B323" s="174" t="s">
        <v>1002</v>
      </c>
      <c r="C323" s="174" t="s">
        <v>56</v>
      </c>
      <c r="D323" s="174" t="s">
        <v>1003</v>
      </c>
      <c r="E323" s="175" t="s">
        <v>71</v>
      </c>
      <c r="F323" s="174">
        <v>1</v>
      </c>
      <c r="G323" s="174">
        <v>13.87</v>
      </c>
      <c r="H323" s="176" t="s">
        <v>999</v>
      </c>
      <c r="I323" s="177">
        <v>17.13</v>
      </c>
      <c r="J323" s="181">
        <v>1.9817292155435845E-6</v>
      </c>
      <c r="K323" s="179" t="s">
        <v>60</v>
      </c>
    </row>
    <row r="324" spans="1:11" ht="19.5" x14ac:dyDescent="0.2">
      <c r="A324" s="173" t="s">
        <v>1004</v>
      </c>
      <c r="B324" s="174" t="s">
        <v>1005</v>
      </c>
      <c r="C324" s="174" t="s">
        <v>69</v>
      </c>
      <c r="D324" s="174" t="s">
        <v>1006</v>
      </c>
      <c r="E324" s="175" t="s">
        <v>71</v>
      </c>
      <c r="F324" s="174">
        <v>1</v>
      </c>
      <c r="G324" s="174">
        <v>170.94</v>
      </c>
      <c r="H324" s="176" t="s">
        <v>1007</v>
      </c>
      <c r="I324" s="177">
        <v>211.17</v>
      </c>
      <c r="J324" s="181">
        <v>2.4429758228040791E-5</v>
      </c>
      <c r="K324" s="179" t="s">
        <v>60</v>
      </c>
    </row>
    <row r="325" spans="1:11" ht="19.5" x14ac:dyDescent="0.2">
      <c r="A325" s="173" t="s">
        <v>1008</v>
      </c>
      <c r="B325" s="174" t="s">
        <v>713</v>
      </c>
      <c r="C325" s="174" t="s">
        <v>56</v>
      </c>
      <c r="D325" s="174" t="s">
        <v>714</v>
      </c>
      <c r="E325" s="175" t="s">
        <v>85</v>
      </c>
      <c r="F325" s="174">
        <v>101.8</v>
      </c>
      <c r="G325" s="174">
        <v>4.43</v>
      </c>
      <c r="H325" s="176" t="s">
        <v>715</v>
      </c>
      <c r="I325" s="177">
        <v>556.84</v>
      </c>
      <c r="J325" s="181">
        <v>6.4419503583379431E-5</v>
      </c>
      <c r="K325" s="179" t="s">
        <v>60</v>
      </c>
    </row>
    <row r="326" spans="1:11" ht="19.5" x14ac:dyDescent="0.2">
      <c r="A326" s="173" t="s">
        <v>1009</v>
      </c>
      <c r="B326" s="174" t="s">
        <v>752</v>
      </c>
      <c r="C326" s="174" t="s">
        <v>56</v>
      </c>
      <c r="D326" s="174" t="s">
        <v>753</v>
      </c>
      <c r="E326" s="175" t="s">
        <v>85</v>
      </c>
      <c r="F326" s="174">
        <v>440.43</v>
      </c>
      <c r="G326" s="174">
        <v>4.99</v>
      </c>
      <c r="H326" s="176" t="s">
        <v>754</v>
      </c>
      <c r="I326" s="177">
        <v>2713.04</v>
      </c>
      <c r="J326" s="181">
        <v>3.1386518569400854E-4</v>
      </c>
      <c r="K326" s="179" t="s">
        <v>60</v>
      </c>
    </row>
    <row r="327" spans="1:11" ht="19.5" x14ac:dyDescent="0.2">
      <c r="A327" s="173" t="s">
        <v>1010</v>
      </c>
      <c r="B327" s="174" t="s">
        <v>757</v>
      </c>
      <c r="C327" s="174" t="s">
        <v>56</v>
      </c>
      <c r="D327" s="174" t="s">
        <v>758</v>
      </c>
      <c r="E327" s="175" t="s">
        <v>85</v>
      </c>
      <c r="F327" s="174">
        <v>1398.51</v>
      </c>
      <c r="G327" s="174">
        <v>10.4</v>
      </c>
      <c r="H327" s="176" t="s">
        <v>759</v>
      </c>
      <c r="I327" s="177">
        <v>17956.86</v>
      </c>
      <c r="J327" s="181">
        <v>2.0773866947709266E-3</v>
      </c>
      <c r="K327" s="179" t="s">
        <v>60</v>
      </c>
    </row>
    <row r="328" spans="1:11" ht="19.5" x14ac:dyDescent="0.2">
      <c r="A328" s="173" t="s">
        <v>1011</v>
      </c>
      <c r="B328" s="174" t="s">
        <v>1012</v>
      </c>
      <c r="C328" s="174" t="s">
        <v>56</v>
      </c>
      <c r="D328" s="174" t="s">
        <v>1013</v>
      </c>
      <c r="E328" s="175" t="s">
        <v>85</v>
      </c>
      <c r="F328" s="174">
        <v>50</v>
      </c>
      <c r="G328" s="174">
        <v>10.76</v>
      </c>
      <c r="H328" s="176" t="s">
        <v>1014</v>
      </c>
      <c r="I328" s="177">
        <v>664.5</v>
      </c>
      <c r="J328" s="181">
        <v>7.6874434543415759E-5</v>
      </c>
      <c r="K328" s="179" t="s">
        <v>60</v>
      </c>
    </row>
    <row r="329" spans="1:11" ht="19.5" x14ac:dyDescent="0.2">
      <c r="A329" s="173" t="s">
        <v>1015</v>
      </c>
      <c r="B329" s="174" t="s">
        <v>1016</v>
      </c>
      <c r="C329" s="174" t="s">
        <v>56</v>
      </c>
      <c r="D329" s="174" t="s">
        <v>1017</v>
      </c>
      <c r="E329" s="175" t="s">
        <v>85</v>
      </c>
      <c r="F329" s="174">
        <v>31.75</v>
      </c>
      <c r="G329" s="174">
        <v>9.61</v>
      </c>
      <c r="H329" s="176" t="s">
        <v>1018</v>
      </c>
      <c r="I329" s="177">
        <v>376.87</v>
      </c>
      <c r="J329" s="181">
        <v>4.35991996183252E-5</v>
      </c>
      <c r="K329" s="179" t="s">
        <v>60</v>
      </c>
    </row>
    <row r="330" spans="1:11" ht="19.5" x14ac:dyDescent="0.2">
      <c r="A330" s="173" t="s">
        <v>1019</v>
      </c>
      <c r="B330" s="174" t="s">
        <v>765</v>
      </c>
      <c r="C330" s="174" t="s">
        <v>69</v>
      </c>
      <c r="D330" s="174" t="s">
        <v>766</v>
      </c>
      <c r="E330" s="175" t="s">
        <v>85</v>
      </c>
      <c r="F330" s="174">
        <v>276</v>
      </c>
      <c r="G330" s="174">
        <v>9.44</v>
      </c>
      <c r="H330" s="176" t="s">
        <v>767</v>
      </c>
      <c r="I330" s="177">
        <v>3218.16</v>
      </c>
      <c r="J330" s="181">
        <v>3.7230132471066793E-4</v>
      </c>
      <c r="K330" s="179" t="s">
        <v>60</v>
      </c>
    </row>
    <row r="331" spans="1:11" ht="19.5" x14ac:dyDescent="0.2">
      <c r="A331" s="173" t="s">
        <v>1020</v>
      </c>
      <c r="B331" s="174" t="s">
        <v>1021</v>
      </c>
      <c r="C331" s="174" t="s">
        <v>56</v>
      </c>
      <c r="D331" s="174" t="s">
        <v>1022</v>
      </c>
      <c r="E331" s="175" t="s">
        <v>85</v>
      </c>
      <c r="F331" s="174">
        <v>19</v>
      </c>
      <c r="G331" s="174">
        <v>9.4499999999999993</v>
      </c>
      <c r="H331" s="176" t="s">
        <v>1023</v>
      </c>
      <c r="I331" s="177">
        <v>221.73</v>
      </c>
      <c r="J331" s="181">
        <v>2.5651419670897781E-5</v>
      </c>
      <c r="K331" s="179" t="s">
        <v>60</v>
      </c>
    </row>
    <row r="332" spans="1:11" x14ac:dyDescent="0.2">
      <c r="A332" s="173" t="s">
        <v>1024</v>
      </c>
      <c r="B332" s="174" t="s">
        <v>725</v>
      </c>
      <c r="C332" s="174" t="s">
        <v>69</v>
      </c>
      <c r="D332" s="174" t="s">
        <v>726</v>
      </c>
      <c r="E332" s="175" t="s">
        <v>71</v>
      </c>
      <c r="F332" s="174">
        <v>17</v>
      </c>
      <c r="G332" s="174">
        <v>70.33</v>
      </c>
      <c r="H332" s="176" t="s">
        <v>727</v>
      </c>
      <c r="I332" s="177">
        <v>1476.96</v>
      </c>
      <c r="J332" s="181">
        <v>1.7086601180322548E-4</v>
      </c>
      <c r="K332" s="179" t="s">
        <v>60</v>
      </c>
    </row>
    <row r="333" spans="1:11" x14ac:dyDescent="0.2">
      <c r="A333" s="173" t="s">
        <v>1025</v>
      </c>
      <c r="B333" s="174" t="s">
        <v>782</v>
      </c>
      <c r="C333" s="174" t="s">
        <v>69</v>
      </c>
      <c r="D333" s="174" t="s">
        <v>783</v>
      </c>
      <c r="E333" s="175" t="s">
        <v>71</v>
      </c>
      <c r="F333" s="174">
        <v>1</v>
      </c>
      <c r="G333" s="174">
        <v>225.14</v>
      </c>
      <c r="H333" s="176" t="s">
        <v>784</v>
      </c>
      <c r="I333" s="177">
        <v>278.13</v>
      </c>
      <c r="J333" s="181">
        <v>3.2176202377065801E-5</v>
      </c>
      <c r="K333" s="179" t="s">
        <v>60</v>
      </c>
    </row>
    <row r="334" spans="1:11" x14ac:dyDescent="0.2">
      <c r="A334" s="173" t="s">
        <v>1026</v>
      </c>
      <c r="B334" s="174" t="s">
        <v>1027</v>
      </c>
      <c r="C334" s="174" t="s">
        <v>69</v>
      </c>
      <c r="D334" s="174" t="s">
        <v>1028</v>
      </c>
      <c r="E334" s="175" t="s">
        <v>71</v>
      </c>
      <c r="F334" s="174">
        <v>12</v>
      </c>
      <c r="G334" s="174">
        <v>9.41</v>
      </c>
      <c r="H334" s="176" t="s">
        <v>1029</v>
      </c>
      <c r="I334" s="177">
        <v>139.44</v>
      </c>
      <c r="J334" s="181">
        <v>1.6131484052270717E-5</v>
      </c>
      <c r="K334" s="179" t="s">
        <v>60</v>
      </c>
    </row>
    <row r="335" spans="1:11" x14ac:dyDescent="0.2">
      <c r="A335" s="173" t="s">
        <v>1030</v>
      </c>
      <c r="B335" s="174" t="s">
        <v>1031</v>
      </c>
      <c r="C335" s="174" t="s">
        <v>69</v>
      </c>
      <c r="D335" s="174" t="s">
        <v>1032</v>
      </c>
      <c r="E335" s="175" t="s">
        <v>71</v>
      </c>
      <c r="F335" s="174">
        <v>17</v>
      </c>
      <c r="G335" s="174">
        <v>74.08</v>
      </c>
      <c r="H335" s="176" t="s">
        <v>1033</v>
      </c>
      <c r="I335" s="177">
        <v>1555.67</v>
      </c>
      <c r="J335" s="181">
        <v>1.7997178568270215E-4</v>
      </c>
      <c r="K335" s="179" t="s">
        <v>60</v>
      </c>
    </row>
    <row r="336" spans="1:11" ht="19.5" x14ac:dyDescent="0.2">
      <c r="A336" s="173" t="s">
        <v>1034</v>
      </c>
      <c r="B336" s="174" t="s">
        <v>1035</v>
      </c>
      <c r="C336" s="174" t="s">
        <v>56</v>
      </c>
      <c r="D336" s="174" t="s">
        <v>1036</v>
      </c>
      <c r="E336" s="175" t="s">
        <v>71</v>
      </c>
      <c r="F336" s="174">
        <v>17</v>
      </c>
      <c r="G336" s="174">
        <v>94.69</v>
      </c>
      <c r="H336" s="176" t="s">
        <v>1037</v>
      </c>
      <c r="I336" s="177">
        <v>1988.66</v>
      </c>
      <c r="J336" s="181">
        <v>2.3006337546893781E-4</v>
      </c>
      <c r="K336" s="179" t="s">
        <v>60</v>
      </c>
    </row>
    <row r="337" spans="1:11" ht="19.5" x14ac:dyDescent="0.2">
      <c r="A337" s="173" t="s">
        <v>1038</v>
      </c>
      <c r="B337" s="174" t="s">
        <v>794</v>
      </c>
      <c r="C337" s="174" t="s">
        <v>69</v>
      </c>
      <c r="D337" s="174" t="s">
        <v>795</v>
      </c>
      <c r="E337" s="175" t="s">
        <v>71</v>
      </c>
      <c r="F337" s="174">
        <v>17</v>
      </c>
      <c r="G337" s="174">
        <v>1573.73</v>
      </c>
      <c r="H337" s="176" t="s">
        <v>796</v>
      </c>
      <c r="I337" s="177">
        <v>33051.06</v>
      </c>
      <c r="J337" s="181">
        <v>3.8235990196546377E-3</v>
      </c>
      <c r="K337" s="179" t="s">
        <v>60</v>
      </c>
    </row>
    <row r="338" spans="1:11" x14ac:dyDescent="0.2">
      <c r="A338" s="173" t="s">
        <v>1039</v>
      </c>
      <c r="B338" s="174" t="s">
        <v>798</v>
      </c>
      <c r="C338" s="174" t="s">
        <v>69</v>
      </c>
      <c r="D338" s="174" t="s">
        <v>799</v>
      </c>
      <c r="E338" s="175" t="s">
        <v>71</v>
      </c>
      <c r="F338" s="174">
        <v>11</v>
      </c>
      <c r="G338" s="174">
        <v>156.47</v>
      </c>
      <c r="H338" s="176" t="s">
        <v>800</v>
      </c>
      <c r="I338" s="177">
        <v>2126.3000000000002</v>
      </c>
      <c r="J338" s="181">
        <v>2.4598662177526697E-4</v>
      </c>
      <c r="K338" s="179" t="s">
        <v>60</v>
      </c>
    </row>
    <row r="339" spans="1:11" x14ac:dyDescent="0.2">
      <c r="A339" s="173" t="s">
        <v>1040</v>
      </c>
      <c r="B339" s="174" t="s">
        <v>1041</v>
      </c>
      <c r="C339" s="174" t="s">
        <v>69</v>
      </c>
      <c r="D339" s="174" t="s">
        <v>1042</v>
      </c>
      <c r="E339" s="175" t="s">
        <v>71</v>
      </c>
      <c r="F339" s="174">
        <v>1</v>
      </c>
      <c r="G339" s="174">
        <v>15.2</v>
      </c>
      <c r="H339" s="176" t="s">
        <v>1043</v>
      </c>
      <c r="I339" s="177">
        <v>18.77</v>
      </c>
      <c r="J339" s="181">
        <v>2.1714569396236475E-6</v>
      </c>
      <c r="K339" s="179" t="s">
        <v>60</v>
      </c>
    </row>
    <row r="340" spans="1:11" x14ac:dyDescent="0.2">
      <c r="A340" s="173" t="s">
        <v>1044</v>
      </c>
      <c r="B340" s="174" t="s">
        <v>1045</v>
      </c>
      <c r="C340" s="174" t="s">
        <v>69</v>
      </c>
      <c r="D340" s="174" t="s">
        <v>1046</v>
      </c>
      <c r="E340" s="175" t="s">
        <v>71</v>
      </c>
      <c r="F340" s="174">
        <v>5</v>
      </c>
      <c r="G340" s="174">
        <v>224.47</v>
      </c>
      <c r="H340" s="176" t="s">
        <v>1047</v>
      </c>
      <c r="I340" s="177">
        <v>1386.55</v>
      </c>
      <c r="J340" s="181">
        <v>1.6040669257512885E-4</v>
      </c>
      <c r="K340" s="179" t="s">
        <v>60</v>
      </c>
    </row>
    <row r="341" spans="1:11" ht="19.5" x14ac:dyDescent="0.2">
      <c r="A341" s="173" t="s">
        <v>1048</v>
      </c>
      <c r="B341" s="174" t="s">
        <v>1049</v>
      </c>
      <c r="C341" s="174" t="s">
        <v>69</v>
      </c>
      <c r="D341" s="174" t="s">
        <v>1050</v>
      </c>
      <c r="E341" s="175" t="s">
        <v>71</v>
      </c>
      <c r="F341" s="174">
        <v>1</v>
      </c>
      <c r="G341" s="174">
        <v>539.12</v>
      </c>
      <c r="H341" s="176" t="s">
        <v>1051</v>
      </c>
      <c r="I341" s="177">
        <v>666.02</v>
      </c>
      <c r="J341" s="181">
        <v>7.7050279751099716E-5</v>
      </c>
      <c r="K341" s="179" t="s">
        <v>60</v>
      </c>
    </row>
    <row r="342" spans="1:11" x14ac:dyDescent="0.2">
      <c r="A342" s="173" t="s">
        <v>14</v>
      </c>
      <c r="B342" s="174"/>
      <c r="C342" s="174"/>
      <c r="D342" s="174" t="s">
        <v>15</v>
      </c>
      <c r="E342" s="175"/>
      <c r="F342" s="174"/>
      <c r="G342" s="174"/>
      <c r="H342" s="176" t="s">
        <v>50</v>
      </c>
      <c r="I342" s="177">
        <v>2603016.62</v>
      </c>
      <c r="J342" s="181">
        <v>0.30113684088730369</v>
      </c>
      <c r="K342" s="179" t="s">
        <v>51</v>
      </c>
    </row>
    <row r="343" spans="1:11" x14ac:dyDescent="0.2">
      <c r="A343" s="173" t="s">
        <v>1052</v>
      </c>
      <c r="B343" s="174"/>
      <c r="C343" s="174"/>
      <c r="D343" s="174" t="s">
        <v>1053</v>
      </c>
      <c r="E343" s="175"/>
      <c r="F343" s="174"/>
      <c r="G343" s="174"/>
      <c r="H343" s="176" t="s">
        <v>50</v>
      </c>
      <c r="I343" s="177">
        <v>2045705.59</v>
      </c>
      <c r="J343" s="181">
        <v>0.23666284495644049</v>
      </c>
      <c r="K343" s="179" t="s">
        <v>51</v>
      </c>
    </row>
    <row r="344" spans="1:11" x14ac:dyDescent="0.2">
      <c r="A344" s="173" t="s">
        <v>1054</v>
      </c>
      <c r="B344" s="174"/>
      <c r="C344" s="174"/>
      <c r="D344" s="174" t="s">
        <v>1055</v>
      </c>
      <c r="E344" s="175"/>
      <c r="F344" s="174"/>
      <c r="G344" s="174"/>
      <c r="H344" s="176" t="s">
        <v>50</v>
      </c>
      <c r="I344" s="177">
        <v>14411.48</v>
      </c>
      <c r="J344" s="181">
        <v>1.6672300616008206E-3</v>
      </c>
      <c r="K344" s="179" t="s">
        <v>51</v>
      </c>
    </row>
    <row r="345" spans="1:11" ht="19.5" x14ac:dyDescent="0.2">
      <c r="A345" s="173" t="s">
        <v>1056</v>
      </c>
      <c r="B345" s="174" t="s">
        <v>1057</v>
      </c>
      <c r="C345" s="174" t="s">
        <v>56</v>
      </c>
      <c r="D345" s="174" t="s">
        <v>1058</v>
      </c>
      <c r="E345" s="175" t="s">
        <v>58</v>
      </c>
      <c r="F345" s="174">
        <v>14718.59</v>
      </c>
      <c r="G345" s="174">
        <v>0.66</v>
      </c>
      <c r="H345" s="176" t="s">
        <v>346</v>
      </c>
      <c r="I345" s="177">
        <v>11922.05</v>
      </c>
      <c r="J345" s="181">
        <v>1.3792337883345822E-3</v>
      </c>
      <c r="K345" s="179" t="s">
        <v>60</v>
      </c>
    </row>
    <row r="346" spans="1:11" ht="19.5" x14ac:dyDescent="0.2">
      <c r="A346" s="173" t="s">
        <v>1059</v>
      </c>
      <c r="B346" s="174" t="s">
        <v>1060</v>
      </c>
      <c r="C346" s="174" t="s">
        <v>56</v>
      </c>
      <c r="D346" s="174" t="s">
        <v>1061</v>
      </c>
      <c r="E346" s="175" t="s">
        <v>71</v>
      </c>
      <c r="F346" s="174">
        <v>6</v>
      </c>
      <c r="G346" s="174">
        <v>143.93</v>
      </c>
      <c r="H346" s="176" t="s">
        <v>1062</v>
      </c>
      <c r="I346" s="177">
        <v>1066.8599999999999</v>
      </c>
      <c r="J346" s="181">
        <v>1.2342251201954632E-4</v>
      </c>
      <c r="K346" s="179" t="s">
        <v>60</v>
      </c>
    </row>
    <row r="347" spans="1:11" ht="19.5" x14ac:dyDescent="0.2">
      <c r="A347" s="173" t="s">
        <v>1063</v>
      </c>
      <c r="B347" s="174" t="s">
        <v>1064</v>
      </c>
      <c r="C347" s="174" t="s">
        <v>56</v>
      </c>
      <c r="D347" s="174" t="s">
        <v>1065</v>
      </c>
      <c r="E347" s="175" t="s">
        <v>71</v>
      </c>
      <c r="F347" s="174">
        <v>3</v>
      </c>
      <c r="G347" s="174">
        <v>383.84</v>
      </c>
      <c r="H347" s="176" t="s">
        <v>1066</v>
      </c>
      <c r="I347" s="177">
        <v>1422.57</v>
      </c>
      <c r="J347" s="181">
        <v>1.6457376124669217E-4</v>
      </c>
      <c r="K347" s="179" t="s">
        <v>60</v>
      </c>
    </row>
    <row r="348" spans="1:11" x14ac:dyDescent="0.2">
      <c r="A348" s="173" t="s">
        <v>1067</v>
      </c>
      <c r="B348" s="174"/>
      <c r="C348" s="174"/>
      <c r="D348" s="174" t="s">
        <v>1068</v>
      </c>
      <c r="E348" s="175"/>
      <c r="F348" s="174"/>
      <c r="G348" s="174"/>
      <c r="H348" s="176" t="s">
        <v>50</v>
      </c>
      <c r="I348" s="177">
        <v>55224.43</v>
      </c>
      <c r="J348" s="181">
        <v>6.3887837911699701E-3</v>
      </c>
      <c r="K348" s="179" t="s">
        <v>51</v>
      </c>
    </row>
    <row r="349" spans="1:11" x14ac:dyDescent="0.2">
      <c r="A349" s="173" t="s">
        <v>1069</v>
      </c>
      <c r="B349" s="174" t="s">
        <v>1070</v>
      </c>
      <c r="C349" s="174" t="s">
        <v>69</v>
      </c>
      <c r="D349" s="174" t="s">
        <v>1071</v>
      </c>
      <c r="E349" s="175" t="s">
        <v>1072</v>
      </c>
      <c r="F349" s="174">
        <v>3468.6</v>
      </c>
      <c r="G349" s="174">
        <v>6.19</v>
      </c>
      <c r="H349" s="176" t="s">
        <v>1073</v>
      </c>
      <c r="I349" s="177">
        <v>26500.1</v>
      </c>
      <c r="J349" s="181">
        <v>3.065733939569559E-3</v>
      </c>
      <c r="K349" s="179" t="s">
        <v>60</v>
      </c>
    </row>
    <row r="350" spans="1:11" ht="19.5" x14ac:dyDescent="0.2">
      <c r="A350" s="173" t="s">
        <v>1074</v>
      </c>
      <c r="B350" s="174" t="s">
        <v>1075</v>
      </c>
      <c r="C350" s="174" t="s">
        <v>56</v>
      </c>
      <c r="D350" s="174" t="s">
        <v>1076</v>
      </c>
      <c r="E350" s="175" t="s">
        <v>218</v>
      </c>
      <c r="F350" s="174">
        <v>10839.37</v>
      </c>
      <c r="G350" s="174">
        <v>2.15</v>
      </c>
      <c r="H350" s="176" t="s">
        <v>1077</v>
      </c>
      <c r="I350" s="177">
        <v>28724.33</v>
      </c>
      <c r="J350" s="181">
        <v>3.3230498516004115E-3</v>
      </c>
      <c r="K350" s="179" t="s">
        <v>60</v>
      </c>
    </row>
    <row r="351" spans="1:11" x14ac:dyDescent="0.2">
      <c r="A351" s="173" t="s">
        <v>1078</v>
      </c>
      <c r="B351" s="174"/>
      <c r="C351" s="174"/>
      <c r="D351" s="174" t="s">
        <v>1079</v>
      </c>
      <c r="E351" s="175"/>
      <c r="F351" s="174"/>
      <c r="G351" s="174"/>
      <c r="H351" s="176" t="s">
        <v>50</v>
      </c>
      <c r="I351" s="177">
        <v>1627975.74</v>
      </c>
      <c r="J351" s="181">
        <v>0.18833666585838799</v>
      </c>
      <c r="K351" s="179" t="s">
        <v>51</v>
      </c>
    </row>
    <row r="352" spans="1:11" ht="19.5" x14ac:dyDescent="0.2">
      <c r="A352" s="173" t="s">
        <v>1080</v>
      </c>
      <c r="B352" s="174" t="s">
        <v>1081</v>
      </c>
      <c r="C352" s="174" t="s">
        <v>56</v>
      </c>
      <c r="D352" s="174" t="s">
        <v>1082</v>
      </c>
      <c r="E352" s="175" t="s">
        <v>58</v>
      </c>
      <c r="F352" s="174">
        <v>11562.02</v>
      </c>
      <c r="G352" s="174">
        <v>1.44</v>
      </c>
      <c r="H352" s="176" t="s">
        <v>1083</v>
      </c>
      <c r="I352" s="177">
        <v>20464.77</v>
      </c>
      <c r="J352" s="181">
        <v>2.3675208755621646E-3</v>
      </c>
      <c r="K352" s="179" t="s">
        <v>60</v>
      </c>
    </row>
    <row r="353" spans="1:11" ht="19.5" x14ac:dyDescent="0.2">
      <c r="A353" s="173" t="s">
        <v>1084</v>
      </c>
      <c r="B353" s="174" t="s">
        <v>1085</v>
      </c>
      <c r="C353" s="174" t="s">
        <v>69</v>
      </c>
      <c r="D353" s="174" t="s">
        <v>1086</v>
      </c>
      <c r="E353" s="175" t="s">
        <v>131</v>
      </c>
      <c r="F353" s="174">
        <v>1156.2</v>
      </c>
      <c r="G353" s="174">
        <v>13.9</v>
      </c>
      <c r="H353" s="176" t="s">
        <v>259</v>
      </c>
      <c r="I353" s="177">
        <v>19851.95</v>
      </c>
      <c r="J353" s="181">
        <v>2.2966251780800035E-3</v>
      </c>
      <c r="K353" s="179" t="s">
        <v>60</v>
      </c>
    </row>
    <row r="354" spans="1:11" x14ac:dyDescent="0.2">
      <c r="A354" s="173" t="s">
        <v>1087</v>
      </c>
      <c r="B354" s="174" t="s">
        <v>1088</v>
      </c>
      <c r="C354" s="174" t="s">
        <v>69</v>
      </c>
      <c r="D354" s="174" t="s">
        <v>1089</v>
      </c>
      <c r="E354" s="175" t="s">
        <v>1072</v>
      </c>
      <c r="F354" s="174">
        <v>722.62</v>
      </c>
      <c r="G354" s="174">
        <v>91.24</v>
      </c>
      <c r="H354" s="176" t="s">
        <v>1090</v>
      </c>
      <c r="I354" s="177">
        <v>76005.17</v>
      </c>
      <c r="J354" s="181">
        <v>8.7928584892794388E-3</v>
      </c>
      <c r="K354" s="179" t="s">
        <v>66</v>
      </c>
    </row>
    <row r="355" spans="1:11" ht="29.25" x14ac:dyDescent="0.2">
      <c r="A355" s="173" t="s">
        <v>1091</v>
      </c>
      <c r="B355" s="174" t="s">
        <v>212</v>
      </c>
      <c r="C355" s="174" t="s">
        <v>56</v>
      </c>
      <c r="D355" s="174" t="s">
        <v>213</v>
      </c>
      <c r="E355" s="175" t="s">
        <v>131</v>
      </c>
      <c r="F355" s="174">
        <v>722.62</v>
      </c>
      <c r="G355" s="174">
        <v>6.93</v>
      </c>
      <c r="H355" s="176" t="s">
        <v>214</v>
      </c>
      <c r="I355" s="177">
        <v>6185.62</v>
      </c>
      <c r="J355" s="181">
        <v>7.1559975891714574E-4</v>
      </c>
      <c r="K355" s="179" t="s">
        <v>60</v>
      </c>
    </row>
    <row r="356" spans="1:11" ht="19.5" x14ac:dyDescent="0.2">
      <c r="A356" s="173" t="s">
        <v>1092</v>
      </c>
      <c r="B356" s="174" t="s">
        <v>1075</v>
      </c>
      <c r="C356" s="174" t="s">
        <v>56</v>
      </c>
      <c r="D356" s="174" t="s">
        <v>1076</v>
      </c>
      <c r="E356" s="175" t="s">
        <v>218</v>
      </c>
      <c r="F356" s="174">
        <v>2384.66</v>
      </c>
      <c r="G356" s="174">
        <v>2.15</v>
      </c>
      <c r="H356" s="176" t="s">
        <v>1077</v>
      </c>
      <c r="I356" s="177">
        <v>6319.34</v>
      </c>
      <c r="J356" s="181">
        <v>7.3106950968786894E-4</v>
      </c>
      <c r="K356" s="179" t="s">
        <v>60</v>
      </c>
    </row>
    <row r="357" spans="1:11" ht="19.5" x14ac:dyDescent="0.2">
      <c r="A357" s="173" t="s">
        <v>1093</v>
      </c>
      <c r="B357" s="174" t="s">
        <v>1094</v>
      </c>
      <c r="C357" s="174" t="s">
        <v>56</v>
      </c>
      <c r="D357" s="174" t="s">
        <v>1095</v>
      </c>
      <c r="E357" s="175" t="s">
        <v>58</v>
      </c>
      <c r="F357" s="174">
        <v>11652.02</v>
      </c>
      <c r="G357" s="174">
        <v>104.15</v>
      </c>
      <c r="H357" s="176" t="s">
        <v>1096</v>
      </c>
      <c r="I357" s="177">
        <v>1499148.89</v>
      </c>
      <c r="J357" s="181">
        <v>0.17343299204686138</v>
      </c>
      <c r="K357" s="179" t="s">
        <v>60</v>
      </c>
    </row>
    <row r="358" spans="1:11" x14ac:dyDescent="0.2">
      <c r="A358" s="173" t="s">
        <v>1097</v>
      </c>
      <c r="B358" s="174"/>
      <c r="C358" s="174"/>
      <c r="D358" s="174" t="s">
        <v>1098</v>
      </c>
      <c r="E358" s="175"/>
      <c r="F358" s="174"/>
      <c r="G358" s="174"/>
      <c r="H358" s="176" t="s">
        <v>50</v>
      </c>
      <c r="I358" s="177">
        <v>292387.65999999997</v>
      </c>
      <c r="J358" s="181">
        <v>3.3825637366399548E-2</v>
      </c>
      <c r="K358" s="179" t="s">
        <v>51</v>
      </c>
    </row>
    <row r="359" spans="1:11" ht="19.5" x14ac:dyDescent="0.2">
      <c r="A359" s="173" t="s">
        <v>1099</v>
      </c>
      <c r="B359" s="174" t="s">
        <v>194</v>
      </c>
      <c r="C359" s="174" t="s">
        <v>56</v>
      </c>
      <c r="D359" s="174" t="s">
        <v>195</v>
      </c>
      <c r="E359" s="175" t="s">
        <v>58</v>
      </c>
      <c r="F359" s="174">
        <v>1304.57</v>
      </c>
      <c r="G359" s="174">
        <v>3.17</v>
      </c>
      <c r="H359" s="176" t="s">
        <v>196</v>
      </c>
      <c r="I359" s="177">
        <v>5100.8599999999997</v>
      </c>
      <c r="J359" s="181">
        <v>5.9010643820184749E-4</v>
      </c>
      <c r="K359" s="179" t="s">
        <v>60</v>
      </c>
    </row>
    <row r="360" spans="1:11" ht="19.5" x14ac:dyDescent="0.2">
      <c r="A360" s="173" t="s">
        <v>1100</v>
      </c>
      <c r="B360" s="174" t="s">
        <v>198</v>
      </c>
      <c r="C360" s="174" t="s">
        <v>56</v>
      </c>
      <c r="D360" s="174" t="s">
        <v>199</v>
      </c>
      <c r="E360" s="175" t="s">
        <v>58</v>
      </c>
      <c r="F360" s="174">
        <v>1304.57</v>
      </c>
      <c r="G360" s="174">
        <v>3.51</v>
      </c>
      <c r="H360" s="176" t="s">
        <v>200</v>
      </c>
      <c r="I360" s="177">
        <v>5648.78</v>
      </c>
      <c r="J360" s="181">
        <v>6.5349400806645008E-4</v>
      </c>
      <c r="K360" s="179" t="s">
        <v>60</v>
      </c>
    </row>
    <row r="361" spans="1:11" ht="29.25" x14ac:dyDescent="0.2">
      <c r="A361" s="173" t="s">
        <v>1101</v>
      </c>
      <c r="B361" s="174" t="s">
        <v>1102</v>
      </c>
      <c r="C361" s="174" t="s">
        <v>56</v>
      </c>
      <c r="D361" s="174" t="s">
        <v>1103</v>
      </c>
      <c r="E361" s="175" t="s">
        <v>58</v>
      </c>
      <c r="F361" s="174">
        <v>1304.57</v>
      </c>
      <c r="G361" s="174">
        <v>91.59</v>
      </c>
      <c r="H361" s="176" t="s">
        <v>1104</v>
      </c>
      <c r="I361" s="177">
        <v>147612.09</v>
      </c>
      <c r="J361" s="181">
        <v>1.7076893830732572E-2</v>
      </c>
      <c r="K361" s="179" t="s">
        <v>60</v>
      </c>
    </row>
    <row r="362" spans="1:11" ht="19.5" x14ac:dyDescent="0.2">
      <c r="A362" s="173" t="s">
        <v>1105</v>
      </c>
      <c r="B362" s="174" t="s">
        <v>1106</v>
      </c>
      <c r="C362" s="174" t="s">
        <v>56</v>
      </c>
      <c r="D362" s="174" t="s">
        <v>1107</v>
      </c>
      <c r="E362" s="175" t="s">
        <v>85</v>
      </c>
      <c r="F362" s="174">
        <v>208.67</v>
      </c>
      <c r="G362" s="174">
        <v>38.99</v>
      </c>
      <c r="H362" s="176" t="s">
        <v>1108</v>
      </c>
      <c r="I362" s="177">
        <v>10049.540000000001</v>
      </c>
      <c r="J362" s="181">
        <v>1.1626075318607047E-3</v>
      </c>
      <c r="K362" s="179" t="s">
        <v>60</v>
      </c>
    </row>
    <row r="363" spans="1:11" ht="19.5" x14ac:dyDescent="0.2">
      <c r="A363" s="173" t="s">
        <v>1109</v>
      </c>
      <c r="B363" s="174" t="s">
        <v>1110</v>
      </c>
      <c r="C363" s="174" t="s">
        <v>56</v>
      </c>
      <c r="D363" s="174" t="s">
        <v>1111</v>
      </c>
      <c r="E363" s="175" t="s">
        <v>85</v>
      </c>
      <c r="F363" s="174">
        <v>1801.76</v>
      </c>
      <c r="G363" s="174">
        <v>34.64</v>
      </c>
      <c r="H363" s="176" t="s">
        <v>1112</v>
      </c>
      <c r="I363" s="177">
        <v>77097.31</v>
      </c>
      <c r="J363" s="181">
        <v>8.9192055847530961E-3</v>
      </c>
      <c r="K363" s="179" t="s">
        <v>60</v>
      </c>
    </row>
    <row r="364" spans="1:11" ht="29.25" x14ac:dyDescent="0.2">
      <c r="A364" s="173" t="s">
        <v>1113</v>
      </c>
      <c r="B364" s="174" t="s">
        <v>1114</v>
      </c>
      <c r="C364" s="174" t="s">
        <v>56</v>
      </c>
      <c r="D364" s="174" t="s">
        <v>1115</v>
      </c>
      <c r="E364" s="175" t="s">
        <v>85</v>
      </c>
      <c r="F364" s="174">
        <v>77.77</v>
      </c>
      <c r="G364" s="174">
        <v>63.38</v>
      </c>
      <c r="H364" s="176" t="s">
        <v>1116</v>
      </c>
      <c r="I364" s="177">
        <v>6088.61</v>
      </c>
      <c r="J364" s="181">
        <v>7.0437690128726351E-4</v>
      </c>
      <c r="K364" s="179" t="s">
        <v>60</v>
      </c>
    </row>
    <row r="365" spans="1:11" ht="29.25" x14ac:dyDescent="0.2">
      <c r="A365" s="173" t="s">
        <v>1117</v>
      </c>
      <c r="B365" s="174" t="s">
        <v>1118</v>
      </c>
      <c r="C365" s="174" t="s">
        <v>56</v>
      </c>
      <c r="D365" s="174" t="s">
        <v>1119</v>
      </c>
      <c r="E365" s="175" t="s">
        <v>85</v>
      </c>
      <c r="F365" s="174">
        <v>534.1</v>
      </c>
      <c r="G365" s="174">
        <v>57.92</v>
      </c>
      <c r="H365" s="176" t="s">
        <v>1120</v>
      </c>
      <c r="I365" s="177">
        <v>38214.85</v>
      </c>
      <c r="J365" s="181">
        <v>4.4209856808298748E-3</v>
      </c>
      <c r="K365" s="179" t="s">
        <v>60</v>
      </c>
    </row>
    <row r="366" spans="1:11" ht="19.5" x14ac:dyDescent="0.2">
      <c r="A366" s="173" t="s">
        <v>1121</v>
      </c>
      <c r="B366" s="174" t="s">
        <v>1122</v>
      </c>
      <c r="C366" s="174" t="s">
        <v>56</v>
      </c>
      <c r="D366" s="174" t="s">
        <v>1123</v>
      </c>
      <c r="E366" s="175" t="s">
        <v>85</v>
      </c>
      <c r="F366" s="174">
        <v>62.5</v>
      </c>
      <c r="G366" s="174">
        <v>33.36</v>
      </c>
      <c r="H366" s="176" t="s">
        <v>1124</v>
      </c>
      <c r="I366" s="177">
        <v>2575.62</v>
      </c>
      <c r="J366" s="181">
        <v>2.9796739066773888E-4</v>
      </c>
      <c r="K366" s="179" t="s">
        <v>60</v>
      </c>
    </row>
    <row r="367" spans="1:11" x14ac:dyDescent="0.2">
      <c r="A367" s="173" t="s">
        <v>1125</v>
      </c>
      <c r="B367" s="174"/>
      <c r="C367" s="174"/>
      <c r="D367" s="174" t="s">
        <v>1126</v>
      </c>
      <c r="E367" s="175"/>
      <c r="F367" s="174"/>
      <c r="G367" s="174"/>
      <c r="H367" s="176" t="s">
        <v>50</v>
      </c>
      <c r="I367" s="177">
        <v>55706.28</v>
      </c>
      <c r="J367" s="181">
        <v>6.4445278788821522E-3</v>
      </c>
      <c r="K367" s="179" t="s">
        <v>51</v>
      </c>
    </row>
    <row r="368" spans="1:11" x14ac:dyDescent="0.2">
      <c r="A368" s="173" t="s">
        <v>1127</v>
      </c>
      <c r="B368" s="174" t="s">
        <v>1128</v>
      </c>
      <c r="C368" s="174" t="s">
        <v>56</v>
      </c>
      <c r="D368" s="174" t="s">
        <v>1129</v>
      </c>
      <c r="E368" s="175" t="s">
        <v>58</v>
      </c>
      <c r="F368" s="174">
        <v>1852</v>
      </c>
      <c r="G368" s="174">
        <v>11.22</v>
      </c>
      <c r="H368" s="176" t="s">
        <v>1130</v>
      </c>
      <c r="I368" s="177">
        <v>25668.720000000001</v>
      </c>
      <c r="J368" s="181">
        <v>2.9695535522246304E-3</v>
      </c>
      <c r="K368" s="179" t="s">
        <v>60</v>
      </c>
    </row>
    <row r="369" spans="1:11" x14ac:dyDescent="0.2">
      <c r="A369" s="173" t="s">
        <v>1131</v>
      </c>
      <c r="B369" s="174" t="s">
        <v>1132</v>
      </c>
      <c r="C369" s="174" t="s">
        <v>69</v>
      </c>
      <c r="D369" s="174" t="s">
        <v>1133</v>
      </c>
      <c r="E369" s="175" t="s">
        <v>1134</v>
      </c>
      <c r="F369" s="174">
        <v>55560</v>
      </c>
      <c r="G369" s="174">
        <v>0.31</v>
      </c>
      <c r="H369" s="176" t="s">
        <v>1135</v>
      </c>
      <c r="I369" s="177">
        <v>21112.799999999999</v>
      </c>
      <c r="J369" s="181">
        <v>2.4424899347302155E-3</v>
      </c>
      <c r="K369" s="179" t="s">
        <v>60</v>
      </c>
    </row>
    <row r="370" spans="1:11" ht="19.5" x14ac:dyDescent="0.2">
      <c r="A370" s="173" t="s">
        <v>1136</v>
      </c>
      <c r="B370" s="174" t="s">
        <v>1137</v>
      </c>
      <c r="C370" s="174" t="s">
        <v>56</v>
      </c>
      <c r="D370" s="174" t="s">
        <v>1138</v>
      </c>
      <c r="E370" s="175" t="s">
        <v>71</v>
      </c>
      <c r="F370" s="174">
        <v>52</v>
      </c>
      <c r="G370" s="174">
        <v>138.93</v>
      </c>
      <c r="H370" s="176" t="s">
        <v>1139</v>
      </c>
      <c r="I370" s="177">
        <v>8924.76</v>
      </c>
      <c r="J370" s="181">
        <v>1.0324843919273065E-3</v>
      </c>
      <c r="K370" s="179" t="s">
        <v>60</v>
      </c>
    </row>
    <row r="371" spans="1:11" x14ac:dyDescent="0.2">
      <c r="A371" s="173" t="s">
        <v>1140</v>
      </c>
      <c r="B371" s="174"/>
      <c r="C371" s="174"/>
      <c r="D371" s="174" t="s">
        <v>1141</v>
      </c>
      <c r="E371" s="175"/>
      <c r="F371" s="174"/>
      <c r="G371" s="174"/>
      <c r="H371" s="176" t="s">
        <v>50</v>
      </c>
      <c r="I371" s="177">
        <v>557311.03</v>
      </c>
      <c r="J371" s="181">
        <v>6.4473995930863226E-2</v>
      </c>
      <c r="K371" s="179" t="s">
        <v>51</v>
      </c>
    </row>
    <row r="372" spans="1:11" x14ac:dyDescent="0.2">
      <c r="A372" s="173" t="s">
        <v>1142</v>
      </c>
      <c r="B372" s="174"/>
      <c r="C372" s="174"/>
      <c r="D372" s="174" t="s">
        <v>1055</v>
      </c>
      <c r="E372" s="175"/>
      <c r="F372" s="174"/>
      <c r="G372" s="174"/>
      <c r="H372" s="176" t="s">
        <v>50</v>
      </c>
      <c r="I372" s="177">
        <v>3473.26</v>
      </c>
      <c r="J372" s="181">
        <v>4.0181324081604847E-4</v>
      </c>
      <c r="K372" s="179" t="s">
        <v>51</v>
      </c>
    </row>
    <row r="373" spans="1:11" ht="19.5" x14ac:dyDescent="0.2">
      <c r="A373" s="173" t="s">
        <v>1143</v>
      </c>
      <c r="B373" s="174" t="s">
        <v>1057</v>
      </c>
      <c r="C373" s="174" t="s">
        <v>56</v>
      </c>
      <c r="D373" s="174" t="s">
        <v>1058</v>
      </c>
      <c r="E373" s="175" t="s">
        <v>58</v>
      </c>
      <c r="F373" s="174">
        <v>4287.9799999999996</v>
      </c>
      <c r="G373" s="174">
        <v>0.66</v>
      </c>
      <c r="H373" s="176" t="s">
        <v>346</v>
      </c>
      <c r="I373" s="177">
        <v>3473.26</v>
      </c>
      <c r="J373" s="181">
        <v>4.0181324081604847E-4</v>
      </c>
      <c r="K373" s="179" t="s">
        <v>60</v>
      </c>
    </row>
    <row r="374" spans="1:11" x14ac:dyDescent="0.2">
      <c r="A374" s="173" t="s">
        <v>1144</v>
      </c>
      <c r="B374" s="174"/>
      <c r="C374" s="174"/>
      <c r="D374" s="174" t="s">
        <v>1068</v>
      </c>
      <c r="E374" s="175"/>
      <c r="F374" s="174"/>
      <c r="G374" s="174"/>
      <c r="H374" s="176" t="s">
        <v>50</v>
      </c>
      <c r="I374" s="177">
        <v>14461.85</v>
      </c>
      <c r="J374" s="181">
        <v>1.6730572478580845E-3</v>
      </c>
      <c r="K374" s="179" t="s">
        <v>51</v>
      </c>
    </row>
    <row r="375" spans="1:11" x14ac:dyDescent="0.2">
      <c r="A375" s="173" t="s">
        <v>1145</v>
      </c>
      <c r="B375" s="174" t="s">
        <v>1070</v>
      </c>
      <c r="C375" s="174" t="s">
        <v>69</v>
      </c>
      <c r="D375" s="174" t="s">
        <v>1071</v>
      </c>
      <c r="E375" s="175" t="s">
        <v>1072</v>
      </c>
      <c r="F375" s="174">
        <v>1013.8</v>
      </c>
      <c r="G375" s="174">
        <v>6.19</v>
      </c>
      <c r="H375" s="176" t="s">
        <v>1073</v>
      </c>
      <c r="I375" s="177">
        <v>7745.43</v>
      </c>
      <c r="J375" s="181">
        <v>8.9605049141551344E-4</v>
      </c>
      <c r="K375" s="179" t="s">
        <v>60</v>
      </c>
    </row>
    <row r="376" spans="1:11" ht="19.5" x14ac:dyDescent="0.2">
      <c r="A376" s="173" t="s">
        <v>1146</v>
      </c>
      <c r="B376" s="174" t="s">
        <v>1075</v>
      </c>
      <c r="C376" s="174" t="s">
        <v>56</v>
      </c>
      <c r="D376" s="174" t="s">
        <v>1076</v>
      </c>
      <c r="E376" s="175" t="s">
        <v>218</v>
      </c>
      <c r="F376" s="174">
        <v>2534.5</v>
      </c>
      <c r="G376" s="174">
        <v>2.15</v>
      </c>
      <c r="H376" s="176" t="s">
        <v>1077</v>
      </c>
      <c r="I376" s="177">
        <v>6716.42</v>
      </c>
      <c r="J376" s="181">
        <v>7.7700675644257102E-4</v>
      </c>
      <c r="K376" s="179" t="s">
        <v>60</v>
      </c>
    </row>
    <row r="377" spans="1:11" x14ac:dyDescent="0.2">
      <c r="A377" s="173" t="s">
        <v>1147</v>
      </c>
      <c r="B377" s="174"/>
      <c r="C377" s="174"/>
      <c r="D377" s="174" t="s">
        <v>1079</v>
      </c>
      <c r="E377" s="175"/>
      <c r="F377" s="174"/>
      <c r="G377" s="174"/>
      <c r="H377" s="176" t="s">
        <v>50</v>
      </c>
      <c r="I377" s="177">
        <v>475097.74</v>
      </c>
      <c r="J377" s="181">
        <v>5.4962934710842376E-2</v>
      </c>
      <c r="K377" s="179" t="s">
        <v>51</v>
      </c>
    </row>
    <row r="378" spans="1:11" ht="19.5" x14ac:dyDescent="0.2">
      <c r="A378" s="173" t="s">
        <v>1148</v>
      </c>
      <c r="B378" s="174" t="s">
        <v>1081</v>
      </c>
      <c r="C378" s="174" t="s">
        <v>56</v>
      </c>
      <c r="D378" s="174" t="s">
        <v>1082</v>
      </c>
      <c r="E378" s="175" t="s">
        <v>58</v>
      </c>
      <c r="F378" s="174">
        <v>3379.36</v>
      </c>
      <c r="G378" s="174">
        <v>1.44</v>
      </c>
      <c r="H378" s="176" t="s">
        <v>1083</v>
      </c>
      <c r="I378" s="177">
        <v>5981.46</v>
      </c>
      <c r="J378" s="181">
        <v>6.9198097102191058E-4</v>
      </c>
      <c r="K378" s="179" t="s">
        <v>60</v>
      </c>
    </row>
    <row r="379" spans="1:11" ht="19.5" x14ac:dyDescent="0.2">
      <c r="A379" s="173" t="s">
        <v>1149</v>
      </c>
      <c r="B379" s="174" t="s">
        <v>1085</v>
      </c>
      <c r="C379" s="174" t="s">
        <v>69</v>
      </c>
      <c r="D379" s="174" t="s">
        <v>1086</v>
      </c>
      <c r="E379" s="175" t="s">
        <v>131</v>
      </c>
      <c r="F379" s="174">
        <v>337.93</v>
      </c>
      <c r="G379" s="174">
        <v>13.9</v>
      </c>
      <c r="H379" s="176" t="s">
        <v>259</v>
      </c>
      <c r="I379" s="177">
        <v>5802.25</v>
      </c>
      <c r="J379" s="181">
        <v>6.7124858966069836E-4</v>
      </c>
      <c r="K379" s="179" t="s">
        <v>60</v>
      </c>
    </row>
    <row r="380" spans="1:11" x14ac:dyDescent="0.2">
      <c r="A380" s="173" t="s">
        <v>1150</v>
      </c>
      <c r="B380" s="174" t="s">
        <v>1088</v>
      </c>
      <c r="C380" s="174" t="s">
        <v>69</v>
      </c>
      <c r="D380" s="174" t="s">
        <v>1089</v>
      </c>
      <c r="E380" s="175" t="s">
        <v>1072</v>
      </c>
      <c r="F380" s="174">
        <v>211.21</v>
      </c>
      <c r="G380" s="174">
        <v>91.24</v>
      </c>
      <c r="H380" s="176" t="s">
        <v>1090</v>
      </c>
      <c r="I380" s="177">
        <v>22215.06</v>
      </c>
      <c r="J380" s="181">
        <v>2.570007789086612E-3</v>
      </c>
      <c r="K380" s="179" t="s">
        <v>66</v>
      </c>
    </row>
    <row r="381" spans="1:11" ht="29.25" x14ac:dyDescent="0.2">
      <c r="A381" s="173" t="s">
        <v>1151</v>
      </c>
      <c r="B381" s="174" t="s">
        <v>212</v>
      </c>
      <c r="C381" s="174" t="s">
        <v>56</v>
      </c>
      <c r="D381" s="174" t="s">
        <v>213</v>
      </c>
      <c r="E381" s="175" t="s">
        <v>131</v>
      </c>
      <c r="F381" s="174">
        <v>211.21</v>
      </c>
      <c r="G381" s="174">
        <v>6.93</v>
      </c>
      <c r="H381" s="176" t="s">
        <v>214</v>
      </c>
      <c r="I381" s="177">
        <v>1807.95</v>
      </c>
      <c r="J381" s="181">
        <v>2.0915746265277429E-4</v>
      </c>
      <c r="K381" s="179" t="s">
        <v>60</v>
      </c>
    </row>
    <row r="382" spans="1:11" ht="19.5" x14ac:dyDescent="0.2">
      <c r="A382" s="173" t="s">
        <v>1152</v>
      </c>
      <c r="B382" s="174" t="s">
        <v>1075</v>
      </c>
      <c r="C382" s="174" t="s">
        <v>56</v>
      </c>
      <c r="D382" s="174" t="s">
        <v>1076</v>
      </c>
      <c r="E382" s="175" t="s">
        <v>218</v>
      </c>
      <c r="F382" s="174">
        <v>696.99</v>
      </c>
      <c r="G382" s="174">
        <v>2.15</v>
      </c>
      <c r="H382" s="176" t="s">
        <v>1077</v>
      </c>
      <c r="I382" s="177">
        <v>1847.02</v>
      </c>
      <c r="J382" s="181">
        <v>2.1367737861607188E-4</v>
      </c>
      <c r="K382" s="179" t="s">
        <v>60</v>
      </c>
    </row>
    <row r="383" spans="1:11" ht="19.5" x14ac:dyDescent="0.2">
      <c r="A383" s="173" t="s">
        <v>1153</v>
      </c>
      <c r="B383" s="174" t="s">
        <v>1094</v>
      </c>
      <c r="C383" s="174" t="s">
        <v>56</v>
      </c>
      <c r="D383" s="174" t="s">
        <v>1095</v>
      </c>
      <c r="E383" s="175" t="s">
        <v>58</v>
      </c>
      <c r="F383" s="174">
        <v>3400</v>
      </c>
      <c r="G383" s="174">
        <v>104.15</v>
      </c>
      <c r="H383" s="176" t="s">
        <v>1096</v>
      </c>
      <c r="I383" s="177">
        <v>437444</v>
      </c>
      <c r="J383" s="181">
        <v>5.0606862519804306E-2</v>
      </c>
      <c r="K383" s="179" t="s">
        <v>60</v>
      </c>
    </row>
    <row r="384" spans="1:11" x14ac:dyDescent="0.2">
      <c r="A384" s="173" t="s">
        <v>1154</v>
      </c>
      <c r="B384" s="174"/>
      <c r="C384" s="174"/>
      <c r="D384" s="174" t="s">
        <v>1098</v>
      </c>
      <c r="E384" s="175"/>
      <c r="F384" s="174"/>
      <c r="G384" s="174"/>
      <c r="H384" s="176" t="s">
        <v>50</v>
      </c>
      <c r="I384" s="177">
        <v>45181.88</v>
      </c>
      <c r="J384" s="181">
        <v>5.2269849158893388E-3</v>
      </c>
      <c r="K384" s="179" t="s">
        <v>51</v>
      </c>
    </row>
    <row r="385" spans="1:11" ht="19.5" x14ac:dyDescent="0.2">
      <c r="A385" s="173" t="s">
        <v>1155</v>
      </c>
      <c r="B385" s="174" t="s">
        <v>194</v>
      </c>
      <c r="C385" s="174" t="s">
        <v>56</v>
      </c>
      <c r="D385" s="174" t="s">
        <v>195</v>
      </c>
      <c r="E385" s="175" t="s">
        <v>58</v>
      </c>
      <c r="F385" s="174">
        <v>152.63</v>
      </c>
      <c r="G385" s="174">
        <v>3.17</v>
      </c>
      <c r="H385" s="176" t="s">
        <v>196</v>
      </c>
      <c r="I385" s="177">
        <v>596.78</v>
      </c>
      <c r="J385" s="181">
        <v>6.9040067790548758E-5</v>
      </c>
      <c r="K385" s="179" t="s">
        <v>60</v>
      </c>
    </row>
    <row r="386" spans="1:11" ht="19.5" x14ac:dyDescent="0.2">
      <c r="A386" s="173" t="s">
        <v>1156</v>
      </c>
      <c r="B386" s="174" t="s">
        <v>198</v>
      </c>
      <c r="C386" s="174" t="s">
        <v>56</v>
      </c>
      <c r="D386" s="174" t="s">
        <v>199</v>
      </c>
      <c r="E386" s="175" t="s">
        <v>58</v>
      </c>
      <c r="F386" s="174">
        <v>152.63</v>
      </c>
      <c r="G386" s="174">
        <v>3.51</v>
      </c>
      <c r="H386" s="176" t="s">
        <v>200</v>
      </c>
      <c r="I386" s="177">
        <v>660.88</v>
      </c>
      <c r="J386" s="181">
        <v>7.6455645298800003E-5</v>
      </c>
      <c r="K386" s="179" t="s">
        <v>60</v>
      </c>
    </row>
    <row r="387" spans="1:11" ht="29.25" x14ac:dyDescent="0.2">
      <c r="A387" s="173" t="s">
        <v>1157</v>
      </c>
      <c r="B387" s="174" t="s">
        <v>1102</v>
      </c>
      <c r="C387" s="174" t="s">
        <v>56</v>
      </c>
      <c r="D387" s="174" t="s">
        <v>1103</v>
      </c>
      <c r="E387" s="175" t="s">
        <v>58</v>
      </c>
      <c r="F387" s="174">
        <v>152.63</v>
      </c>
      <c r="G387" s="174">
        <v>91.59</v>
      </c>
      <c r="H387" s="176" t="s">
        <v>1104</v>
      </c>
      <c r="I387" s="177">
        <v>17270.080000000002</v>
      </c>
      <c r="J387" s="181">
        <v>1.997934739683301E-3</v>
      </c>
      <c r="K387" s="179" t="s">
        <v>60</v>
      </c>
    </row>
    <row r="388" spans="1:11" ht="19.5" x14ac:dyDescent="0.2">
      <c r="A388" s="173" t="s">
        <v>1158</v>
      </c>
      <c r="B388" s="174" t="s">
        <v>1106</v>
      </c>
      <c r="C388" s="174" t="s">
        <v>56</v>
      </c>
      <c r="D388" s="174" t="s">
        <v>1107</v>
      </c>
      <c r="E388" s="175" t="s">
        <v>85</v>
      </c>
      <c r="F388" s="174">
        <v>36.119999999999997</v>
      </c>
      <c r="G388" s="174">
        <v>38.99</v>
      </c>
      <c r="H388" s="176" t="s">
        <v>1108</v>
      </c>
      <c r="I388" s="177">
        <v>1739.53</v>
      </c>
      <c r="J388" s="181">
        <v>2.0124211455426337E-4</v>
      </c>
      <c r="K388" s="179" t="s">
        <v>60</v>
      </c>
    </row>
    <row r="389" spans="1:11" ht="19.5" x14ac:dyDescent="0.2">
      <c r="A389" s="173" t="s">
        <v>1159</v>
      </c>
      <c r="B389" s="174" t="s">
        <v>1110</v>
      </c>
      <c r="C389" s="174" t="s">
        <v>56</v>
      </c>
      <c r="D389" s="174" t="s">
        <v>1111</v>
      </c>
      <c r="E389" s="175" t="s">
        <v>85</v>
      </c>
      <c r="F389" s="174">
        <v>81</v>
      </c>
      <c r="G389" s="174">
        <v>34.64</v>
      </c>
      <c r="H389" s="176" t="s">
        <v>1112</v>
      </c>
      <c r="I389" s="177">
        <v>3465.99</v>
      </c>
      <c r="J389" s="181">
        <v>4.0097219169771796E-4</v>
      </c>
      <c r="K389" s="179" t="s">
        <v>60</v>
      </c>
    </row>
    <row r="390" spans="1:11" ht="29.25" x14ac:dyDescent="0.2">
      <c r="A390" s="173" t="s">
        <v>1160</v>
      </c>
      <c r="B390" s="174" t="s">
        <v>1114</v>
      </c>
      <c r="C390" s="174" t="s">
        <v>56</v>
      </c>
      <c r="D390" s="174" t="s">
        <v>1115</v>
      </c>
      <c r="E390" s="175" t="s">
        <v>85</v>
      </c>
      <c r="F390" s="174">
        <v>39.26</v>
      </c>
      <c r="G390" s="174">
        <v>63.38</v>
      </c>
      <c r="H390" s="176" t="s">
        <v>1116</v>
      </c>
      <c r="I390" s="177">
        <v>3073.66</v>
      </c>
      <c r="J390" s="181">
        <v>3.5558446121702826E-4</v>
      </c>
      <c r="K390" s="179" t="s">
        <v>60</v>
      </c>
    </row>
    <row r="391" spans="1:11" ht="29.25" x14ac:dyDescent="0.2">
      <c r="A391" s="173" t="s">
        <v>1161</v>
      </c>
      <c r="B391" s="174" t="s">
        <v>1118</v>
      </c>
      <c r="C391" s="174" t="s">
        <v>56</v>
      </c>
      <c r="D391" s="174" t="s">
        <v>1119</v>
      </c>
      <c r="E391" s="175" t="s">
        <v>85</v>
      </c>
      <c r="F391" s="174">
        <v>27.5</v>
      </c>
      <c r="G391" s="174">
        <v>57.92</v>
      </c>
      <c r="H391" s="176" t="s">
        <v>1120</v>
      </c>
      <c r="I391" s="177">
        <v>1967.62</v>
      </c>
      <c r="J391" s="181">
        <v>2.2762930759415457E-4</v>
      </c>
      <c r="K391" s="179" t="s">
        <v>60</v>
      </c>
    </row>
    <row r="392" spans="1:11" ht="19.5" x14ac:dyDescent="0.2">
      <c r="A392" s="173" t="s">
        <v>1162</v>
      </c>
      <c r="B392" s="174" t="s">
        <v>1122</v>
      </c>
      <c r="C392" s="174" t="s">
        <v>56</v>
      </c>
      <c r="D392" s="174" t="s">
        <v>1123</v>
      </c>
      <c r="E392" s="175" t="s">
        <v>85</v>
      </c>
      <c r="F392" s="174">
        <v>398.14</v>
      </c>
      <c r="G392" s="174">
        <v>33.36</v>
      </c>
      <c r="H392" s="176" t="s">
        <v>1124</v>
      </c>
      <c r="I392" s="177">
        <v>16407.34</v>
      </c>
      <c r="J392" s="181">
        <v>1.8981263880535246E-3</v>
      </c>
      <c r="K392" s="179" t="s">
        <v>60</v>
      </c>
    </row>
    <row r="393" spans="1:11" x14ac:dyDescent="0.2">
      <c r="A393" s="173" t="s">
        <v>1163</v>
      </c>
      <c r="B393" s="174"/>
      <c r="C393" s="174"/>
      <c r="D393" s="174" t="s">
        <v>1126</v>
      </c>
      <c r="E393" s="175"/>
      <c r="F393" s="174"/>
      <c r="G393" s="174"/>
      <c r="H393" s="176" t="s">
        <v>50</v>
      </c>
      <c r="I393" s="177">
        <v>19096.3</v>
      </c>
      <c r="J393" s="181">
        <v>2.2092058154573819E-3</v>
      </c>
      <c r="K393" s="179" t="s">
        <v>51</v>
      </c>
    </row>
    <row r="394" spans="1:11" x14ac:dyDescent="0.2">
      <c r="A394" s="173" t="s">
        <v>1164</v>
      </c>
      <c r="B394" s="174" t="s">
        <v>1128</v>
      </c>
      <c r="C394" s="174" t="s">
        <v>56</v>
      </c>
      <c r="D394" s="174" t="s">
        <v>1129</v>
      </c>
      <c r="E394" s="175" t="s">
        <v>58</v>
      </c>
      <c r="F394" s="174">
        <v>755.99</v>
      </c>
      <c r="G394" s="174">
        <v>11.22</v>
      </c>
      <c r="H394" s="176" t="s">
        <v>1130</v>
      </c>
      <c r="I394" s="177">
        <v>10478.02</v>
      </c>
      <c r="J394" s="181">
        <v>1.2121773704057202E-3</v>
      </c>
      <c r="K394" s="179" t="s">
        <v>60</v>
      </c>
    </row>
    <row r="395" spans="1:11" x14ac:dyDescent="0.2">
      <c r="A395" s="173" t="s">
        <v>1165</v>
      </c>
      <c r="B395" s="174" t="s">
        <v>1132</v>
      </c>
      <c r="C395" s="174" t="s">
        <v>69</v>
      </c>
      <c r="D395" s="174" t="s">
        <v>1133</v>
      </c>
      <c r="E395" s="175" t="s">
        <v>1134</v>
      </c>
      <c r="F395" s="174">
        <v>22679.7</v>
      </c>
      <c r="G395" s="174">
        <v>0.31</v>
      </c>
      <c r="H395" s="176" t="s">
        <v>1135</v>
      </c>
      <c r="I395" s="177">
        <v>8618.2800000000007</v>
      </c>
      <c r="J395" s="181">
        <v>9.970284450516616E-4</v>
      </c>
      <c r="K395" s="179" t="s">
        <v>60</v>
      </c>
    </row>
    <row r="396" spans="1:11" x14ac:dyDescent="0.2">
      <c r="A396" s="173" t="s">
        <v>16</v>
      </c>
      <c r="B396" s="174"/>
      <c r="C396" s="174"/>
      <c r="D396" s="174" t="s">
        <v>17</v>
      </c>
      <c r="E396" s="175"/>
      <c r="F396" s="174"/>
      <c r="G396" s="174"/>
      <c r="H396" s="176" t="s">
        <v>50</v>
      </c>
      <c r="I396" s="177">
        <v>274822.90999999997</v>
      </c>
      <c r="J396" s="181">
        <v>3.1793612950829254E-2</v>
      </c>
      <c r="K396" s="179" t="s">
        <v>51</v>
      </c>
    </row>
    <row r="397" spans="1:11" x14ac:dyDescent="0.2">
      <c r="A397" s="173" t="s">
        <v>1166</v>
      </c>
      <c r="B397" s="174"/>
      <c r="C397" s="174"/>
      <c r="D397" s="174" t="s">
        <v>1167</v>
      </c>
      <c r="E397" s="175"/>
      <c r="F397" s="174"/>
      <c r="G397" s="174"/>
      <c r="H397" s="176" t="s">
        <v>50</v>
      </c>
      <c r="I397" s="177">
        <v>10748.37</v>
      </c>
      <c r="J397" s="181">
        <v>1.2434535229697721E-3</v>
      </c>
      <c r="K397" s="179" t="s">
        <v>51</v>
      </c>
    </row>
    <row r="398" spans="1:11" ht="19.5" x14ac:dyDescent="0.2">
      <c r="A398" s="173" t="s">
        <v>1168</v>
      </c>
      <c r="B398" s="174" t="s">
        <v>1169</v>
      </c>
      <c r="C398" s="174" t="s">
        <v>56</v>
      </c>
      <c r="D398" s="174" t="s">
        <v>1170</v>
      </c>
      <c r="E398" s="175" t="s">
        <v>131</v>
      </c>
      <c r="F398" s="174">
        <v>8.43</v>
      </c>
      <c r="G398" s="174">
        <v>111.95</v>
      </c>
      <c r="H398" s="176" t="s">
        <v>1171</v>
      </c>
      <c r="I398" s="177">
        <v>1165.8599999999999</v>
      </c>
      <c r="J398" s="181">
        <v>1.3487558804633061E-4</v>
      </c>
      <c r="K398" s="179" t="s">
        <v>60</v>
      </c>
    </row>
    <row r="399" spans="1:11" ht="19.5" x14ac:dyDescent="0.2">
      <c r="A399" s="173" t="s">
        <v>1172</v>
      </c>
      <c r="B399" s="174" t="s">
        <v>1173</v>
      </c>
      <c r="C399" s="174" t="s">
        <v>56</v>
      </c>
      <c r="D399" s="174" t="s">
        <v>1174</v>
      </c>
      <c r="E399" s="175" t="s">
        <v>58</v>
      </c>
      <c r="F399" s="174">
        <v>78.010000000000005</v>
      </c>
      <c r="G399" s="174">
        <v>21.94</v>
      </c>
      <c r="H399" s="176" t="s">
        <v>1175</v>
      </c>
      <c r="I399" s="177">
        <v>2114.0700000000002</v>
      </c>
      <c r="J399" s="181">
        <v>2.4457176197923092E-4</v>
      </c>
      <c r="K399" s="179" t="s">
        <v>60</v>
      </c>
    </row>
    <row r="400" spans="1:11" x14ac:dyDescent="0.2">
      <c r="A400" s="173" t="s">
        <v>1176</v>
      </c>
      <c r="B400" s="174" t="s">
        <v>1177</v>
      </c>
      <c r="C400" s="174" t="s">
        <v>69</v>
      </c>
      <c r="D400" s="174" t="s">
        <v>1178</v>
      </c>
      <c r="E400" s="175" t="s">
        <v>58</v>
      </c>
      <c r="F400" s="174">
        <v>92.7</v>
      </c>
      <c r="G400" s="174">
        <v>1.65</v>
      </c>
      <c r="H400" s="176" t="s">
        <v>1179</v>
      </c>
      <c r="I400" s="177">
        <v>188.18</v>
      </c>
      <c r="J400" s="181">
        <v>2.1770099461820883E-5</v>
      </c>
      <c r="K400" s="179" t="s">
        <v>60</v>
      </c>
    </row>
    <row r="401" spans="1:11" x14ac:dyDescent="0.2">
      <c r="A401" s="173" t="s">
        <v>1180</v>
      </c>
      <c r="B401" s="174" t="s">
        <v>1181</v>
      </c>
      <c r="C401" s="174" t="s">
        <v>69</v>
      </c>
      <c r="D401" s="174" t="s">
        <v>1182</v>
      </c>
      <c r="E401" s="175" t="s">
        <v>58</v>
      </c>
      <c r="F401" s="174">
        <v>92.7</v>
      </c>
      <c r="G401" s="174">
        <v>8.2899999999999991</v>
      </c>
      <c r="H401" s="176" t="s">
        <v>1183</v>
      </c>
      <c r="I401" s="177">
        <v>949.24</v>
      </c>
      <c r="J401" s="181">
        <v>1.0981533219863352E-4</v>
      </c>
      <c r="K401" s="179" t="s">
        <v>60</v>
      </c>
    </row>
    <row r="402" spans="1:11" x14ac:dyDescent="0.2">
      <c r="A402" s="173" t="s">
        <v>1184</v>
      </c>
      <c r="B402" s="174" t="s">
        <v>1185</v>
      </c>
      <c r="C402" s="174" t="s">
        <v>69</v>
      </c>
      <c r="D402" s="174" t="s">
        <v>1186</v>
      </c>
      <c r="E402" s="175" t="s">
        <v>58</v>
      </c>
      <c r="F402" s="174">
        <v>28.28</v>
      </c>
      <c r="G402" s="174">
        <v>13.98</v>
      </c>
      <c r="H402" s="176" t="s">
        <v>1187</v>
      </c>
      <c r="I402" s="177">
        <v>488.39</v>
      </c>
      <c r="J402" s="181">
        <v>5.6500684855769484E-5</v>
      </c>
      <c r="K402" s="179" t="s">
        <v>60</v>
      </c>
    </row>
    <row r="403" spans="1:11" ht="19.5" x14ac:dyDescent="0.2">
      <c r="A403" s="173" t="s">
        <v>1188</v>
      </c>
      <c r="B403" s="174" t="s">
        <v>1189</v>
      </c>
      <c r="C403" s="174" t="s">
        <v>56</v>
      </c>
      <c r="D403" s="174" t="s">
        <v>1190</v>
      </c>
      <c r="E403" s="175" t="s">
        <v>58</v>
      </c>
      <c r="F403" s="174">
        <v>174.98</v>
      </c>
      <c r="G403" s="174">
        <v>3.41</v>
      </c>
      <c r="H403" s="176" t="s">
        <v>1191</v>
      </c>
      <c r="I403" s="177">
        <v>736.66</v>
      </c>
      <c r="J403" s="181">
        <v>8.5222454402938527E-5</v>
      </c>
      <c r="K403" s="179" t="s">
        <v>60</v>
      </c>
    </row>
    <row r="404" spans="1:11" ht="19.5" x14ac:dyDescent="0.2">
      <c r="A404" s="173" t="s">
        <v>1192</v>
      </c>
      <c r="B404" s="174" t="s">
        <v>1193</v>
      </c>
      <c r="C404" s="174" t="s">
        <v>56</v>
      </c>
      <c r="D404" s="174" t="s">
        <v>1194</v>
      </c>
      <c r="E404" s="175" t="s">
        <v>58</v>
      </c>
      <c r="F404" s="174">
        <v>174.98</v>
      </c>
      <c r="G404" s="174">
        <v>7.35</v>
      </c>
      <c r="H404" s="176" t="s">
        <v>1195</v>
      </c>
      <c r="I404" s="177">
        <v>1588.81</v>
      </c>
      <c r="J404" s="181">
        <v>1.8380567396075905E-4</v>
      </c>
      <c r="K404" s="179" t="s">
        <v>60</v>
      </c>
    </row>
    <row r="405" spans="1:11" x14ac:dyDescent="0.2">
      <c r="A405" s="173" t="s">
        <v>1196</v>
      </c>
      <c r="B405" s="174" t="s">
        <v>820</v>
      </c>
      <c r="C405" s="174" t="s">
        <v>56</v>
      </c>
      <c r="D405" s="174" t="s">
        <v>821</v>
      </c>
      <c r="E405" s="175" t="s">
        <v>71</v>
      </c>
      <c r="F405" s="174">
        <v>4</v>
      </c>
      <c r="G405" s="174">
        <v>12.11</v>
      </c>
      <c r="H405" s="176" t="s">
        <v>822</v>
      </c>
      <c r="I405" s="177">
        <v>59.84</v>
      </c>
      <c r="J405" s="181">
        <v>6.9227481761896143E-6</v>
      </c>
      <c r="K405" s="179" t="s">
        <v>60</v>
      </c>
    </row>
    <row r="406" spans="1:11" ht="19.5" x14ac:dyDescent="0.2">
      <c r="A406" s="173" t="s">
        <v>1197</v>
      </c>
      <c r="B406" s="174" t="s">
        <v>1198</v>
      </c>
      <c r="C406" s="174" t="s">
        <v>69</v>
      </c>
      <c r="D406" s="174" t="s">
        <v>1199</v>
      </c>
      <c r="E406" s="175" t="s">
        <v>1200</v>
      </c>
      <c r="F406" s="174">
        <v>4</v>
      </c>
      <c r="G406" s="174">
        <v>27.89</v>
      </c>
      <c r="H406" s="176" t="s">
        <v>1201</v>
      </c>
      <c r="I406" s="177">
        <v>137.80000000000001</v>
      </c>
      <c r="J406" s="181">
        <v>1.5941756328190657E-5</v>
      </c>
      <c r="K406" s="179" t="s">
        <v>60</v>
      </c>
    </row>
    <row r="407" spans="1:11" x14ac:dyDescent="0.2">
      <c r="A407" s="173" t="s">
        <v>1202</v>
      </c>
      <c r="B407" s="174" t="s">
        <v>1203</v>
      </c>
      <c r="C407" s="174" t="s">
        <v>69</v>
      </c>
      <c r="D407" s="174" t="s">
        <v>1204</v>
      </c>
      <c r="E407" s="175" t="s">
        <v>71</v>
      </c>
      <c r="F407" s="174">
        <v>8</v>
      </c>
      <c r="G407" s="174">
        <v>335.88</v>
      </c>
      <c r="H407" s="176" t="s">
        <v>1205</v>
      </c>
      <c r="I407" s="177">
        <v>3319.52</v>
      </c>
      <c r="J407" s="181">
        <v>3.8402742355990888E-4</v>
      </c>
      <c r="K407" s="179" t="s">
        <v>60</v>
      </c>
    </row>
    <row r="408" spans="1:11" x14ac:dyDescent="0.2">
      <c r="A408" s="173" t="s">
        <v>1206</v>
      </c>
      <c r="B408" s="174"/>
      <c r="C408" s="174"/>
      <c r="D408" s="174" t="s">
        <v>1207</v>
      </c>
      <c r="E408" s="175"/>
      <c r="F408" s="174"/>
      <c r="G408" s="174"/>
      <c r="H408" s="176" t="s">
        <v>50</v>
      </c>
      <c r="I408" s="177">
        <v>73842.7</v>
      </c>
      <c r="J408" s="181">
        <v>8.5426874456871124E-3</v>
      </c>
      <c r="K408" s="179" t="s">
        <v>51</v>
      </c>
    </row>
    <row r="409" spans="1:11" ht="19.5" x14ac:dyDescent="0.2">
      <c r="A409" s="173" t="s">
        <v>1208</v>
      </c>
      <c r="B409" s="174" t="s">
        <v>1209</v>
      </c>
      <c r="C409" s="174" t="s">
        <v>56</v>
      </c>
      <c r="D409" s="174" t="s">
        <v>1210</v>
      </c>
      <c r="E409" s="175" t="s">
        <v>71</v>
      </c>
      <c r="F409" s="174">
        <v>6</v>
      </c>
      <c r="G409" s="174">
        <v>1834.18</v>
      </c>
      <c r="H409" s="176" t="s">
        <v>1211</v>
      </c>
      <c r="I409" s="177">
        <v>13595.64</v>
      </c>
      <c r="J409" s="181">
        <v>1.5728474601291874E-3</v>
      </c>
      <c r="K409" s="179" t="s">
        <v>60</v>
      </c>
    </row>
    <row r="410" spans="1:11" ht="29.25" x14ac:dyDescent="0.2">
      <c r="A410" s="173" t="s">
        <v>1212</v>
      </c>
      <c r="B410" s="174" t="s">
        <v>917</v>
      </c>
      <c r="C410" s="174" t="s">
        <v>56</v>
      </c>
      <c r="D410" s="174" t="s">
        <v>918</v>
      </c>
      <c r="E410" s="175" t="s">
        <v>58</v>
      </c>
      <c r="F410" s="174">
        <v>184.8</v>
      </c>
      <c r="G410" s="174">
        <v>78.39</v>
      </c>
      <c r="H410" s="176" t="s">
        <v>919</v>
      </c>
      <c r="I410" s="177">
        <v>17896.03</v>
      </c>
      <c r="J410" s="181">
        <v>2.0703494158344688E-3</v>
      </c>
      <c r="K410" s="179" t="s">
        <v>60</v>
      </c>
    </row>
    <row r="411" spans="1:11" ht="19.5" x14ac:dyDescent="0.2">
      <c r="A411" s="173" t="s">
        <v>1213</v>
      </c>
      <c r="B411" s="174" t="s">
        <v>1214</v>
      </c>
      <c r="C411" s="174" t="s">
        <v>56</v>
      </c>
      <c r="D411" s="174" t="s">
        <v>1215</v>
      </c>
      <c r="E411" s="175" t="s">
        <v>85</v>
      </c>
      <c r="F411" s="174">
        <v>16.8</v>
      </c>
      <c r="G411" s="174">
        <v>28</v>
      </c>
      <c r="H411" s="176" t="s">
        <v>1216</v>
      </c>
      <c r="I411" s="177">
        <v>581.11</v>
      </c>
      <c r="J411" s="181">
        <v>6.7227242524491089E-5</v>
      </c>
      <c r="K411" s="179" t="s">
        <v>60</v>
      </c>
    </row>
    <row r="412" spans="1:11" x14ac:dyDescent="0.2">
      <c r="A412" s="173" t="s">
        <v>1217</v>
      </c>
      <c r="B412" s="174" t="s">
        <v>1218</v>
      </c>
      <c r="C412" s="174" t="s">
        <v>69</v>
      </c>
      <c r="D412" s="174" t="s">
        <v>1219</v>
      </c>
      <c r="E412" s="175" t="s">
        <v>85</v>
      </c>
      <c r="F412" s="174">
        <v>48.36</v>
      </c>
      <c r="G412" s="174">
        <v>39.869999999999997</v>
      </c>
      <c r="H412" s="176" t="s">
        <v>1220</v>
      </c>
      <c r="I412" s="177">
        <v>2381.73</v>
      </c>
      <c r="J412" s="181">
        <v>2.7553671480073683E-4</v>
      </c>
      <c r="K412" s="179" t="s">
        <v>60</v>
      </c>
    </row>
    <row r="413" spans="1:11" x14ac:dyDescent="0.2">
      <c r="A413" s="173" t="s">
        <v>1221</v>
      </c>
      <c r="B413" s="174" t="s">
        <v>1222</v>
      </c>
      <c r="C413" s="174" t="s">
        <v>69</v>
      </c>
      <c r="D413" s="174" t="s">
        <v>1223</v>
      </c>
      <c r="E413" s="175" t="s">
        <v>71</v>
      </c>
      <c r="F413" s="174">
        <v>7</v>
      </c>
      <c r="G413" s="174">
        <v>847.15</v>
      </c>
      <c r="H413" s="176" t="s">
        <v>1224</v>
      </c>
      <c r="I413" s="177">
        <v>7325.92</v>
      </c>
      <c r="J413" s="181">
        <v>8.475183709711066E-4</v>
      </c>
      <c r="K413" s="179" t="s">
        <v>60</v>
      </c>
    </row>
    <row r="414" spans="1:11" ht="19.5" x14ac:dyDescent="0.2">
      <c r="A414" s="173" t="s">
        <v>1225</v>
      </c>
      <c r="B414" s="174" t="s">
        <v>1226</v>
      </c>
      <c r="C414" s="174" t="s">
        <v>56</v>
      </c>
      <c r="D414" s="174" t="s">
        <v>1227</v>
      </c>
      <c r="E414" s="175" t="s">
        <v>58</v>
      </c>
      <c r="F414" s="174">
        <v>126.46</v>
      </c>
      <c r="G414" s="174">
        <v>200.06</v>
      </c>
      <c r="H414" s="176" t="s">
        <v>1228</v>
      </c>
      <c r="I414" s="177">
        <v>31254.58</v>
      </c>
      <c r="J414" s="181">
        <v>3.6157684941940573E-3</v>
      </c>
      <c r="K414" s="179" t="s">
        <v>60</v>
      </c>
    </row>
    <row r="415" spans="1:11" ht="19.5" x14ac:dyDescent="0.2">
      <c r="A415" s="173" t="s">
        <v>1229</v>
      </c>
      <c r="B415" s="174" t="s">
        <v>1230</v>
      </c>
      <c r="C415" s="174" t="s">
        <v>69</v>
      </c>
      <c r="D415" s="174" t="s">
        <v>1231</v>
      </c>
      <c r="E415" s="175" t="s">
        <v>85</v>
      </c>
      <c r="F415" s="174">
        <v>10.65</v>
      </c>
      <c r="G415" s="174">
        <v>61.39</v>
      </c>
      <c r="H415" s="176" t="s">
        <v>1232</v>
      </c>
      <c r="I415" s="177">
        <v>807.69</v>
      </c>
      <c r="J415" s="181">
        <v>9.3439747233064661E-5</v>
      </c>
      <c r="K415" s="179" t="s">
        <v>60</v>
      </c>
    </row>
    <row r="416" spans="1:11" x14ac:dyDescent="0.2">
      <c r="A416" s="173" t="s">
        <v>1233</v>
      </c>
      <c r="B416" s="174"/>
      <c r="C416" s="174"/>
      <c r="D416" s="174" t="s">
        <v>1234</v>
      </c>
      <c r="E416" s="175"/>
      <c r="F416" s="174"/>
      <c r="G416" s="174"/>
      <c r="H416" s="176" t="s">
        <v>50</v>
      </c>
      <c r="I416" s="177">
        <v>28300.86</v>
      </c>
      <c r="J416" s="181">
        <v>3.2740596081149331E-3</v>
      </c>
      <c r="K416" s="179" t="s">
        <v>51</v>
      </c>
    </row>
    <row r="417" spans="1:11" x14ac:dyDescent="0.2">
      <c r="A417" s="173" t="s">
        <v>1235</v>
      </c>
      <c r="B417" s="174" t="s">
        <v>318</v>
      </c>
      <c r="C417" s="174" t="s">
        <v>56</v>
      </c>
      <c r="D417" s="174" t="s">
        <v>319</v>
      </c>
      <c r="E417" s="175" t="s">
        <v>85</v>
      </c>
      <c r="F417" s="174">
        <v>15.12</v>
      </c>
      <c r="G417" s="174">
        <v>50.91</v>
      </c>
      <c r="H417" s="176" t="s">
        <v>320</v>
      </c>
      <c r="I417" s="177">
        <v>950.89</v>
      </c>
      <c r="J417" s="181">
        <v>1.1000621679907993E-4</v>
      </c>
      <c r="K417" s="179" t="s">
        <v>60</v>
      </c>
    </row>
    <row r="418" spans="1:11" x14ac:dyDescent="0.2">
      <c r="A418" s="173" t="s">
        <v>1236</v>
      </c>
      <c r="B418" s="174" t="s">
        <v>1237</v>
      </c>
      <c r="C418" s="174" t="s">
        <v>56</v>
      </c>
      <c r="D418" s="174" t="s">
        <v>1238</v>
      </c>
      <c r="E418" s="175" t="s">
        <v>85</v>
      </c>
      <c r="F418" s="174">
        <v>20.3</v>
      </c>
      <c r="G418" s="174">
        <v>72.8</v>
      </c>
      <c r="H418" s="176" t="s">
        <v>1239</v>
      </c>
      <c r="I418" s="177">
        <v>1825.57</v>
      </c>
      <c r="J418" s="181">
        <v>2.1119587881026863E-4</v>
      </c>
      <c r="K418" s="179" t="s">
        <v>60</v>
      </c>
    </row>
    <row r="419" spans="1:11" x14ac:dyDescent="0.2">
      <c r="A419" s="173" t="s">
        <v>1240</v>
      </c>
      <c r="B419" s="174" t="s">
        <v>322</v>
      </c>
      <c r="C419" s="174" t="s">
        <v>56</v>
      </c>
      <c r="D419" s="174" t="s">
        <v>323</v>
      </c>
      <c r="E419" s="175" t="s">
        <v>85</v>
      </c>
      <c r="F419" s="174">
        <v>7</v>
      </c>
      <c r="G419" s="174">
        <v>40.049999999999997</v>
      </c>
      <c r="H419" s="176" t="s">
        <v>324</v>
      </c>
      <c r="I419" s="177">
        <v>346.29</v>
      </c>
      <c r="J419" s="181">
        <v>4.0061471690051833E-5</v>
      </c>
      <c r="K419" s="179" t="s">
        <v>60</v>
      </c>
    </row>
    <row r="420" spans="1:11" x14ac:dyDescent="0.2">
      <c r="A420" s="173" t="s">
        <v>1241</v>
      </c>
      <c r="B420" s="174" t="s">
        <v>1242</v>
      </c>
      <c r="C420" s="174" t="s">
        <v>56</v>
      </c>
      <c r="D420" s="174" t="s">
        <v>1243</v>
      </c>
      <c r="E420" s="175" t="s">
        <v>85</v>
      </c>
      <c r="F420" s="174">
        <v>17.36</v>
      </c>
      <c r="G420" s="174">
        <v>54.93</v>
      </c>
      <c r="H420" s="176" t="s">
        <v>1244</v>
      </c>
      <c r="I420" s="177">
        <v>1178.04</v>
      </c>
      <c r="J420" s="181">
        <v>1.3628466346053499E-4</v>
      </c>
      <c r="K420" s="179" t="s">
        <v>60</v>
      </c>
    </row>
    <row r="421" spans="1:11" ht="39" x14ac:dyDescent="0.2">
      <c r="A421" s="173" t="s">
        <v>1245</v>
      </c>
      <c r="B421" s="174" t="s">
        <v>1246</v>
      </c>
      <c r="C421" s="174" t="s">
        <v>56</v>
      </c>
      <c r="D421" s="174" t="s">
        <v>1247</v>
      </c>
      <c r="E421" s="175" t="s">
        <v>71</v>
      </c>
      <c r="F421" s="174">
        <v>5</v>
      </c>
      <c r="G421" s="174">
        <v>935.54</v>
      </c>
      <c r="H421" s="176" t="s">
        <v>1248</v>
      </c>
      <c r="I421" s="177">
        <v>5778.8</v>
      </c>
      <c r="J421" s="181">
        <v>6.6853571458162678E-4</v>
      </c>
      <c r="K421" s="179" t="s">
        <v>60</v>
      </c>
    </row>
    <row r="422" spans="1:11" ht="19.5" x14ac:dyDescent="0.2">
      <c r="A422" s="173" t="s">
        <v>1249</v>
      </c>
      <c r="B422" s="174" t="s">
        <v>1250</v>
      </c>
      <c r="C422" s="174" t="s">
        <v>56</v>
      </c>
      <c r="D422" s="174" t="s">
        <v>1251</v>
      </c>
      <c r="E422" s="175" t="s">
        <v>58</v>
      </c>
      <c r="F422" s="174">
        <v>21</v>
      </c>
      <c r="G422" s="174">
        <v>16.239999999999998</v>
      </c>
      <c r="H422" s="176" t="s">
        <v>1252</v>
      </c>
      <c r="I422" s="177">
        <v>421.26</v>
      </c>
      <c r="J422" s="181">
        <v>4.8734573808516664E-5</v>
      </c>
      <c r="K422" s="179" t="s">
        <v>60</v>
      </c>
    </row>
    <row r="423" spans="1:11" ht="19.5" x14ac:dyDescent="0.2">
      <c r="A423" s="173" t="s">
        <v>1253</v>
      </c>
      <c r="B423" s="174" t="s">
        <v>1254</v>
      </c>
      <c r="C423" s="174" t="s">
        <v>69</v>
      </c>
      <c r="D423" s="174" t="s">
        <v>1255</v>
      </c>
      <c r="E423" s="175" t="s">
        <v>389</v>
      </c>
      <c r="F423" s="174">
        <v>3.78</v>
      </c>
      <c r="G423" s="174">
        <v>1173.67</v>
      </c>
      <c r="H423" s="176" t="s">
        <v>1256</v>
      </c>
      <c r="I423" s="177">
        <v>5480.81</v>
      </c>
      <c r="J423" s="181">
        <v>6.3406195574100598E-4</v>
      </c>
      <c r="K423" s="179" t="s">
        <v>60</v>
      </c>
    </row>
    <row r="424" spans="1:11" ht="19.5" x14ac:dyDescent="0.2">
      <c r="A424" s="173" t="s">
        <v>1257</v>
      </c>
      <c r="B424" s="174" t="s">
        <v>1258</v>
      </c>
      <c r="C424" s="174" t="s">
        <v>69</v>
      </c>
      <c r="D424" s="174" t="s">
        <v>1259</v>
      </c>
      <c r="E424" s="175" t="s">
        <v>389</v>
      </c>
      <c r="F424" s="174">
        <v>8.69</v>
      </c>
      <c r="G424" s="174">
        <v>1147.51</v>
      </c>
      <c r="H424" s="176" t="s">
        <v>1260</v>
      </c>
      <c r="I424" s="177">
        <v>12319.2</v>
      </c>
      <c r="J424" s="181">
        <v>1.4251791332238486E-3</v>
      </c>
      <c r="K424" s="179" t="s">
        <v>60</v>
      </c>
    </row>
    <row r="425" spans="1:11" x14ac:dyDescent="0.2">
      <c r="A425" s="173" t="s">
        <v>1261</v>
      </c>
      <c r="B425" s="174"/>
      <c r="C425" s="174"/>
      <c r="D425" s="174" t="s">
        <v>1262</v>
      </c>
      <c r="E425" s="175"/>
      <c r="F425" s="174"/>
      <c r="G425" s="174"/>
      <c r="H425" s="176" t="s">
        <v>50</v>
      </c>
      <c r="I425" s="177">
        <v>42239.3</v>
      </c>
      <c r="J425" s="181">
        <v>4.8865647900823194E-3</v>
      </c>
      <c r="K425" s="179" t="s">
        <v>51</v>
      </c>
    </row>
    <row r="426" spans="1:11" ht="19.5" x14ac:dyDescent="0.2">
      <c r="A426" s="173" t="s">
        <v>1263</v>
      </c>
      <c r="B426" s="174" t="s">
        <v>344</v>
      </c>
      <c r="C426" s="174" t="s">
        <v>56</v>
      </c>
      <c r="D426" s="174" t="s">
        <v>345</v>
      </c>
      <c r="E426" s="175" t="s">
        <v>58</v>
      </c>
      <c r="F426" s="174">
        <v>273.20999999999998</v>
      </c>
      <c r="G426" s="174">
        <v>0.66</v>
      </c>
      <c r="H426" s="176" t="s">
        <v>346</v>
      </c>
      <c r="I426" s="177">
        <v>221.3</v>
      </c>
      <c r="J426" s="181">
        <v>2.560167398714508E-5</v>
      </c>
      <c r="K426" s="179" t="s">
        <v>60</v>
      </c>
    </row>
    <row r="427" spans="1:11" ht="19.5" x14ac:dyDescent="0.2">
      <c r="A427" s="173" t="s">
        <v>1264</v>
      </c>
      <c r="B427" s="174" t="s">
        <v>198</v>
      </c>
      <c r="C427" s="174" t="s">
        <v>56</v>
      </c>
      <c r="D427" s="174" t="s">
        <v>199</v>
      </c>
      <c r="E427" s="175" t="s">
        <v>58</v>
      </c>
      <c r="F427" s="174">
        <v>273.20999999999998</v>
      </c>
      <c r="G427" s="174">
        <v>3.51</v>
      </c>
      <c r="H427" s="176" t="s">
        <v>200</v>
      </c>
      <c r="I427" s="177">
        <v>1182.99</v>
      </c>
      <c r="J427" s="181">
        <v>1.3685731726187421E-4</v>
      </c>
      <c r="K427" s="179" t="s">
        <v>60</v>
      </c>
    </row>
    <row r="428" spans="1:11" ht="19.5" x14ac:dyDescent="0.2">
      <c r="A428" s="173" t="s">
        <v>1265</v>
      </c>
      <c r="B428" s="174" t="s">
        <v>349</v>
      </c>
      <c r="C428" s="174" t="s">
        <v>56</v>
      </c>
      <c r="D428" s="174" t="s">
        <v>350</v>
      </c>
      <c r="E428" s="175" t="s">
        <v>58</v>
      </c>
      <c r="F428" s="174">
        <v>207.93</v>
      </c>
      <c r="G428" s="174">
        <v>34.72</v>
      </c>
      <c r="H428" s="176" t="s">
        <v>351</v>
      </c>
      <c r="I428" s="177">
        <v>8918.11</v>
      </c>
      <c r="J428" s="181">
        <v>1.0317150691436891E-3</v>
      </c>
      <c r="K428" s="179" t="s">
        <v>60</v>
      </c>
    </row>
    <row r="429" spans="1:11" ht="29.25" x14ac:dyDescent="0.2">
      <c r="A429" s="173" t="s">
        <v>1266</v>
      </c>
      <c r="B429" s="174" t="s">
        <v>1267</v>
      </c>
      <c r="C429" s="174" t="s">
        <v>56</v>
      </c>
      <c r="D429" s="174" t="s">
        <v>1268</v>
      </c>
      <c r="E429" s="175" t="s">
        <v>58</v>
      </c>
      <c r="F429" s="174">
        <v>207.93</v>
      </c>
      <c r="G429" s="174">
        <v>46.03</v>
      </c>
      <c r="H429" s="176" t="s">
        <v>1269</v>
      </c>
      <c r="I429" s="177">
        <v>11822.89</v>
      </c>
      <c r="J429" s="181">
        <v>1.3677622022859363E-3</v>
      </c>
      <c r="K429" s="179" t="s">
        <v>60</v>
      </c>
    </row>
    <row r="430" spans="1:11" ht="19.5" x14ac:dyDescent="0.2">
      <c r="A430" s="173" t="s">
        <v>1270</v>
      </c>
      <c r="B430" s="174" t="s">
        <v>1271</v>
      </c>
      <c r="C430" s="174" t="s">
        <v>56</v>
      </c>
      <c r="D430" s="174" t="s">
        <v>1272</v>
      </c>
      <c r="E430" s="175" t="s">
        <v>58</v>
      </c>
      <c r="F430" s="174">
        <v>207.93</v>
      </c>
      <c r="G430" s="174">
        <v>63.74</v>
      </c>
      <c r="H430" s="176" t="s">
        <v>1273</v>
      </c>
      <c r="I430" s="177">
        <v>16372.4</v>
      </c>
      <c r="J430" s="181">
        <v>1.8940842620295262E-3</v>
      </c>
      <c r="K430" s="179" t="s">
        <v>60</v>
      </c>
    </row>
    <row r="431" spans="1:11" ht="19.5" x14ac:dyDescent="0.2">
      <c r="A431" s="173" t="s">
        <v>1274</v>
      </c>
      <c r="B431" s="174" t="s">
        <v>202</v>
      </c>
      <c r="C431" s="174" t="s">
        <v>56</v>
      </c>
      <c r="D431" s="174" t="s">
        <v>203</v>
      </c>
      <c r="E431" s="175" t="s">
        <v>131</v>
      </c>
      <c r="F431" s="174">
        <v>3.91</v>
      </c>
      <c r="G431" s="174">
        <v>770.46</v>
      </c>
      <c r="H431" s="176" t="s">
        <v>204</v>
      </c>
      <c r="I431" s="177">
        <v>3721.61</v>
      </c>
      <c r="J431" s="181">
        <v>4.3054426537414826E-4</v>
      </c>
      <c r="K431" s="179" t="s">
        <v>60</v>
      </c>
    </row>
    <row r="432" spans="1:11" x14ac:dyDescent="0.2">
      <c r="A432" s="173" t="s">
        <v>1275</v>
      </c>
      <c r="B432" s="174"/>
      <c r="C432" s="174"/>
      <c r="D432" s="174" t="s">
        <v>365</v>
      </c>
      <c r="E432" s="175"/>
      <c r="F432" s="174"/>
      <c r="G432" s="174"/>
      <c r="H432" s="176" t="s">
        <v>50</v>
      </c>
      <c r="I432" s="177">
        <v>13954.37</v>
      </c>
      <c r="J432" s="181">
        <v>1.6143480860189685E-3</v>
      </c>
      <c r="K432" s="179" t="s">
        <v>51</v>
      </c>
    </row>
    <row r="433" spans="1:11" ht="19.5" x14ac:dyDescent="0.2">
      <c r="A433" s="173" t="s">
        <v>1276</v>
      </c>
      <c r="B433" s="174" t="s">
        <v>367</v>
      </c>
      <c r="C433" s="174" t="s">
        <v>56</v>
      </c>
      <c r="D433" s="174" t="s">
        <v>368</v>
      </c>
      <c r="E433" s="175" t="s">
        <v>58</v>
      </c>
      <c r="F433" s="174">
        <v>113.11</v>
      </c>
      <c r="G433" s="174">
        <v>4.25</v>
      </c>
      <c r="H433" s="176" t="s">
        <v>369</v>
      </c>
      <c r="I433" s="177">
        <v>593.82000000000005</v>
      </c>
      <c r="J433" s="181">
        <v>6.8697632386111572E-5</v>
      </c>
      <c r="K433" s="179" t="s">
        <v>60</v>
      </c>
    </row>
    <row r="434" spans="1:11" ht="29.25" x14ac:dyDescent="0.2">
      <c r="A434" s="173" t="s">
        <v>1277</v>
      </c>
      <c r="B434" s="174" t="s">
        <v>371</v>
      </c>
      <c r="C434" s="174" t="s">
        <v>56</v>
      </c>
      <c r="D434" s="174" t="s">
        <v>372</v>
      </c>
      <c r="E434" s="175" t="s">
        <v>58</v>
      </c>
      <c r="F434" s="174">
        <v>113.11</v>
      </c>
      <c r="G434" s="174">
        <v>26.15</v>
      </c>
      <c r="H434" s="176" t="s">
        <v>373</v>
      </c>
      <c r="I434" s="177">
        <v>3653.45</v>
      </c>
      <c r="J434" s="181">
        <v>4.2265899606116223E-4</v>
      </c>
      <c r="K434" s="179" t="s">
        <v>60</v>
      </c>
    </row>
    <row r="435" spans="1:11" ht="19.5" x14ac:dyDescent="0.2">
      <c r="A435" s="173" t="s">
        <v>1278</v>
      </c>
      <c r="B435" s="174" t="s">
        <v>375</v>
      </c>
      <c r="C435" s="174" t="s">
        <v>69</v>
      </c>
      <c r="D435" s="174" t="s">
        <v>376</v>
      </c>
      <c r="E435" s="175" t="s">
        <v>58</v>
      </c>
      <c r="F435" s="174">
        <v>113.11</v>
      </c>
      <c r="G435" s="174">
        <v>69.47</v>
      </c>
      <c r="H435" s="176" t="s">
        <v>377</v>
      </c>
      <c r="I435" s="177">
        <v>9707.1</v>
      </c>
      <c r="J435" s="181">
        <v>1.1229914575716946E-3</v>
      </c>
      <c r="K435" s="179" t="s">
        <v>60</v>
      </c>
    </row>
    <row r="436" spans="1:11" x14ac:dyDescent="0.2">
      <c r="A436" s="173" t="s">
        <v>1279</v>
      </c>
      <c r="B436" s="174"/>
      <c r="C436" s="174"/>
      <c r="D436" s="174" t="s">
        <v>394</v>
      </c>
      <c r="E436" s="175"/>
      <c r="F436" s="174"/>
      <c r="G436" s="174"/>
      <c r="H436" s="176" t="s">
        <v>50</v>
      </c>
      <c r="I436" s="177">
        <v>21077.03</v>
      </c>
      <c r="J436" s="181">
        <v>2.4383517879678109E-3</v>
      </c>
      <c r="K436" s="179" t="s">
        <v>51</v>
      </c>
    </row>
    <row r="437" spans="1:11" ht="19.5" x14ac:dyDescent="0.2">
      <c r="A437" s="173" t="s">
        <v>1280</v>
      </c>
      <c r="B437" s="174" t="s">
        <v>859</v>
      </c>
      <c r="C437" s="174" t="s">
        <v>56</v>
      </c>
      <c r="D437" s="174" t="s">
        <v>860</v>
      </c>
      <c r="E437" s="175" t="s">
        <v>58</v>
      </c>
      <c r="F437" s="174">
        <v>90.33</v>
      </c>
      <c r="G437" s="174">
        <v>136.26</v>
      </c>
      <c r="H437" s="176" t="s">
        <v>861</v>
      </c>
      <c r="I437" s="177">
        <v>15205.24</v>
      </c>
      <c r="J437" s="181">
        <v>1.7590582800555712E-3</v>
      </c>
      <c r="K437" s="179" t="s">
        <v>60</v>
      </c>
    </row>
    <row r="438" spans="1:11" x14ac:dyDescent="0.2">
      <c r="A438" s="173" t="s">
        <v>1281</v>
      </c>
      <c r="B438" s="174" t="s">
        <v>863</v>
      </c>
      <c r="C438" s="174" t="s">
        <v>56</v>
      </c>
      <c r="D438" s="174" t="s">
        <v>864</v>
      </c>
      <c r="E438" s="175" t="s">
        <v>85</v>
      </c>
      <c r="F438" s="174">
        <v>107.68</v>
      </c>
      <c r="G438" s="174">
        <v>44.14</v>
      </c>
      <c r="H438" s="176" t="s">
        <v>865</v>
      </c>
      <c r="I438" s="177">
        <v>5871.79</v>
      </c>
      <c r="J438" s="181">
        <v>6.7929350791223959E-4</v>
      </c>
      <c r="K438" s="179" t="s">
        <v>60</v>
      </c>
    </row>
    <row r="439" spans="1:11" x14ac:dyDescent="0.2">
      <c r="A439" s="173" t="s">
        <v>1282</v>
      </c>
      <c r="B439" s="174"/>
      <c r="C439" s="174"/>
      <c r="D439" s="174" t="s">
        <v>1283</v>
      </c>
      <c r="E439" s="175"/>
      <c r="F439" s="174"/>
      <c r="G439" s="174"/>
      <c r="H439" s="176" t="s">
        <v>50</v>
      </c>
      <c r="I439" s="177">
        <v>38664.449999999997</v>
      </c>
      <c r="J439" s="181">
        <v>4.4729988422606039E-3</v>
      </c>
      <c r="K439" s="179" t="s">
        <v>51</v>
      </c>
    </row>
    <row r="440" spans="1:11" x14ac:dyDescent="0.2">
      <c r="A440" s="173" t="s">
        <v>1284</v>
      </c>
      <c r="B440" s="174" t="s">
        <v>406</v>
      </c>
      <c r="C440" s="174" t="s">
        <v>56</v>
      </c>
      <c r="D440" s="174" t="s">
        <v>407</v>
      </c>
      <c r="E440" s="175" t="s">
        <v>58</v>
      </c>
      <c r="F440" s="174">
        <v>810.13</v>
      </c>
      <c r="G440" s="174">
        <v>3.84</v>
      </c>
      <c r="H440" s="176" t="s">
        <v>408</v>
      </c>
      <c r="I440" s="177">
        <v>3840.01</v>
      </c>
      <c r="J440" s="181">
        <v>4.4424168155163572E-4</v>
      </c>
      <c r="K440" s="179" t="s">
        <v>60</v>
      </c>
    </row>
    <row r="441" spans="1:11" ht="19.5" x14ac:dyDescent="0.2">
      <c r="A441" s="173" t="s">
        <v>1285</v>
      </c>
      <c r="B441" s="174" t="s">
        <v>410</v>
      </c>
      <c r="C441" s="174" t="s">
        <v>56</v>
      </c>
      <c r="D441" s="174" t="s">
        <v>411</v>
      </c>
      <c r="E441" s="175" t="s">
        <v>58</v>
      </c>
      <c r="F441" s="174">
        <v>810.13</v>
      </c>
      <c r="G441" s="174">
        <v>17.3</v>
      </c>
      <c r="H441" s="176" t="s">
        <v>412</v>
      </c>
      <c r="I441" s="177">
        <v>17312.47</v>
      </c>
      <c r="J441" s="181">
        <v>2.0028387386002242E-3</v>
      </c>
      <c r="K441" s="179" t="s">
        <v>60</v>
      </c>
    </row>
    <row r="442" spans="1:11" ht="19.5" x14ac:dyDescent="0.2">
      <c r="A442" s="173" t="s">
        <v>1286</v>
      </c>
      <c r="B442" s="174" t="s">
        <v>414</v>
      </c>
      <c r="C442" s="174" t="s">
        <v>56</v>
      </c>
      <c r="D442" s="174" t="s">
        <v>415</v>
      </c>
      <c r="E442" s="175" t="s">
        <v>58</v>
      </c>
      <c r="F442" s="174">
        <v>413.81</v>
      </c>
      <c r="G442" s="174">
        <v>11.98</v>
      </c>
      <c r="H442" s="176" t="s">
        <v>416</v>
      </c>
      <c r="I442" s="177">
        <v>6124.38</v>
      </c>
      <c r="J442" s="181">
        <v>7.0851504804966825E-4</v>
      </c>
      <c r="K442" s="179" t="s">
        <v>60</v>
      </c>
    </row>
    <row r="443" spans="1:11" ht="19.5" x14ac:dyDescent="0.2">
      <c r="A443" s="173" t="s">
        <v>1287</v>
      </c>
      <c r="B443" s="174" t="s">
        <v>1288</v>
      </c>
      <c r="C443" s="174" t="s">
        <v>56</v>
      </c>
      <c r="D443" s="174" t="s">
        <v>1289</v>
      </c>
      <c r="E443" s="175" t="s">
        <v>58</v>
      </c>
      <c r="F443" s="174">
        <v>396.32</v>
      </c>
      <c r="G443" s="174">
        <v>19.79</v>
      </c>
      <c r="H443" s="176" t="s">
        <v>1290</v>
      </c>
      <c r="I443" s="177">
        <v>9686.06</v>
      </c>
      <c r="J443" s="181">
        <v>1.1205573896969113E-3</v>
      </c>
      <c r="K443" s="179" t="s">
        <v>60</v>
      </c>
    </row>
    <row r="444" spans="1:11" x14ac:dyDescent="0.2">
      <c r="A444" s="173" t="s">
        <v>1291</v>
      </c>
      <c r="B444" s="174" t="s">
        <v>418</v>
      </c>
      <c r="C444" s="174" t="s">
        <v>56</v>
      </c>
      <c r="D444" s="174" t="s">
        <v>419</v>
      </c>
      <c r="E444" s="175" t="s">
        <v>58</v>
      </c>
      <c r="F444" s="174">
        <v>72.84</v>
      </c>
      <c r="G444" s="174">
        <v>4.74</v>
      </c>
      <c r="H444" s="176" t="s">
        <v>420</v>
      </c>
      <c r="I444" s="177">
        <v>426.11</v>
      </c>
      <c r="J444" s="181">
        <v>4.9295658846192455E-5</v>
      </c>
      <c r="K444" s="179" t="s">
        <v>60</v>
      </c>
    </row>
    <row r="445" spans="1:11" ht="19.5" x14ac:dyDescent="0.2">
      <c r="A445" s="173" t="s">
        <v>1292</v>
      </c>
      <c r="B445" s="174" t="s">
        <v>426</v>
      </c>
      <c r="C445" s="174" t="s">
        <v>56</v>
      </c>
      <c r="D445" s="174" t="s">
        <v>427</v>
      </c>
      <c r="E445" s="175" t="s">
        <v>58</v>
      </c>
      <c r="F445" s="174">
        <v>72.84</v>
      </c>
      <c r="G445" s="174">
        <v>14.18</v>
      </c>
      <c r="H445" s="176" t="s">
        <v>428</v>
      </c>
      <c r="I445" s="177">
        <v>1275.42</v>
      </c>
      <c r="J445" s="181">
        <v>1.4755032551597188E-4</v>
      </c>
      <c r="K445" s="179" t="s">
        <v>60</v>
      </c>
    </row>
    <row r="446" spans="1:11" x14ac:dyDescent="0.2">
      <c r="A446" s="173" t="s">
        <v>1293</v>
      </c>
      <c r="B446" s="174"/>
      <c r="C446" s="174"/>
      <c r="D446" s="174" t="s">
        <v>1294</v>
      </c>
      <c r="E446" s="175"/>
      <c r="F446" s="174"/>
      <c r="G446" s="174"/>
      <c r="H446" s="176" t="s">
        <v>50</v>
      </c>
      <c r="I446" s="177">
        <v>3577.29</v>
      </c>
      <c r="J446" s="181">
        <v>4.138482256551027E-4</v>
      </c>
      <c r="K446" s="179" t="s">
        <v>51</v>
      </c>
    </row>
    <row r="447" spans="1:11" ht="19.5" x14ac:dyDescent="0.2">
      <c r="A447" s="173" t="s">
        <v>1295</v>
      </c>
      <c r="B447" s="174" t="s">
        <v>1296</v>
      </c>
      <c r="C447" s="174" t="s">
        <v>69</v>
      </c>
      <c r="D447" s="174" t="s">
        <v>1297</v>
      </c>
      <c r="E447" s="175" t="s">
        <v>58</v>
      </c>
      <c r="F447" s="174">
        <v>2.16</v>
      </c>
      <c r="G447" s="174">
        <v>758.38</v>
      </c>
      <c r="H447" s="176" t="s">
        <v>1298</v>
      </c>
      <c r="I447" s="177">
        <v>2023.7</v>
      </c>
      <c r="J447" s="181">
        <v>2.3411707025659963E-4</v>
      </c>
      <c r="K447" s="179" t="s">
        <v>60</v>
      </c>
    </row>
    <row r="448" spans="1:11" x14ac:dyDescent="0.2">
      <c r="A448" s="173" t="s">
        <v>1299</v>
      </c>
      <c r="B448" s="174" t="s">
        <v>1300</v>
      </c>
      <c r="C448" s="174" t="s">
        <v>69</v>
      </c>
      <c r="D448" s="174" t="s">
        <v>1301</v>
      </c>
      <c r="E448" s="175" t="s">
        <v>71</v>
      </c>
      <c r="F448" s="174">
        <v>2</v>
      </c>
      <c r="G448" s="174">
        <v>128.72999999999999</v>
      </c>
      <c r="H448" s="176" t="s">
        <v>1302</v>
      </c>
      <c r="I448" s="177">
        <v>318.06</v>
      </c>
      <c r="J448" s="181">
        <v>3.6795609707868797E-5</v>
      </c>
      <c r="K448" s="179" t="s">
        <v>60</v>
      </c>
    </row>
    <row r="449" spans="1:11" ht="19.5" x14ac:dyDescent="0.2">
      <c r="A449" s="173" t="s">
        <v>1303</v>
      </c>
      <c r="B449" s="174" t="s">
        <v>1304</v>
      </c>
      <c r="C449" s="174" t="s">
        <v>56</v>
      </c>
      <c r="D449" s="174" t="s">
        <v>1305</v>
      </c>
      <c r="E449" s="175" t="s">
        <v>58</v>
      </c>
      <c r="F449" s="174">
        <v>0.94</v>
      </c>
      <c r="G449" s="174">
        <v>900.36</v>
      </c>
      <c r="H449" s="176" t="s">
        <v>1306</v>
      </c>
      <c r="I449" s="177">
        <v>1045.56</v>
      </c>
      <c r="J449" s="181">
        <v>1.2095836535923819E-4</v>
      </c>
      <c r="K449" s="179" t="s">
        <v>60</v>
      </c>
    </row>
    <row r="450" spans="1:11" ht="19.5" x14ac:dyDescent="0.2">
      <c r="A450" s="173" t="s">
        <v>1307</v>
      </c>
      <c r="B450" s="174" t="s">
        <v>1308</v>
      </c>
      <c r="C450" s="174" t="s">
        <v>69</v>
      </c>
      <c r="D450" s="174" t="s">
        <v>1309</v>
      </c>
      <c r="E450" s="175" t="s">
        <v>389</v>
      </c>
      <c r="F450" s="174">
        <v>1.45</v>
      </c>
      <c r="G450" s="174">
        <v>106.06</v>
      </c>
      <c r="H450" s="176" t="s">
        <v>1310</v>
      </c>
      <c r="I450" s="177">
        <v>189.97</v>
      </c>
      <c r="J450" s="181">
        <v>2.1977180331396073E-5</v>
      </c>
      <c r="K450" s="179" t="s">
        <v>60</v>
      </c>
    </row>
    <row r="451" spans="1:11" x14ac:dyDescent="0.2">
      <c r="A451" s="173" t="s">
        <v>1311</v>
      </c>
      <c r="B451" s="174"/>
      <c r="C451" s="174"/>
      <c r="D451" s="174" t="s">
        <v>456</v>
      </c>
      <c r="E451" s="175"/>
      <c r="F451" s="174"/>
      <c r="G451" s="174"/>
      <c r="H451" s="176" t="s">
        <v>50</v>
      </c>
      <c r="I451" s="177">
        <v>9126.6299999999992</v>
      </c>
      <c r="J451" s="181">
        <v>1.0558382551346494E-3</v>
      </c>
      <c r="K451" s="179" t="s">
        <v>51</v>
      </c>
    </row>
    <row r="452" spans="1:11" ht="19.5" x14ac:dyDescent="0.2">
      <c r="A452" s="173" t="s">
        <v>1312</v>
      </c>
      <c r="B452" s="174" t="s">
        <v>466</v>
      </c>
      <c r="C452" s="174" t="s">
        <v>56</v>
      </c>
      <c r="D452" s="174" t="s">
        <v>467</v>
      </c>
      <c r="E452" s="175" t="s">
        <v>71</v>
      </c>
      <c r="F452" s="174">
        <v>3</v>
      </c>
      <c r="G452" s="174">
        <v>314.52</v>
      </c>
      <c r="H452" s="176" t="s">
        <v>468</v>
      </c>
      <c r="I452" s="177">
        <v>1165.6500000000001</v>
      </c>
      <c r="J452" s="181">
        <v>1.3485129364263743E-4</v>
      </c>
      <c r="K452" s="179" t="s">
        <v>60</v>
      </c>
    </row>
    <row r="453" spans="1:11" x14ac:dyDescent="0.2">
      <c r="A453" s="173" t="s">
        <v>1313</v>
      </c>
      <c r="B453" s="174" t="s">
        <v>470</v>
      </c>
      <c r="C453" s="174" t="s">
        <v>56</v>
      </c>
      <c r="D453" s="174" t="s">
        <v>471</v>
      </c>
      <c r="E453" s="175" t="s">
        <v>71</v>
      </c>
      <c r="F453" s="174">
        <v>3</v>
      </c>
      <c r="G453" s="174">
        <v>44.79</v>
      </c>
      <c r="H453" s="176" t="s">
        <v>472</v>
      </c>
      <c r="I453" s="177">
        <v>165.99</v>
      </c>
      <c r="J453" s="181">
        <v>1.9202990804908323E-5</v>
      </c>
      <c r="K453" s="179" t="s">
        <v>60</v>
      </c>
    </row>
    <row r="454" spans="1:11" x14ac:dyDescent="0.2">
      <c r="A454" s="173" t="s">
        <v>1314</v>
      </c>
      <c r="B454" s="174" t="s">
        <v>462</v>
      </c>
      <c r="C454" s="174" t="s">
        <v>56</v>
      </c>
      <c r="D454" s="174" t="s">
        <v>463</v>
      </c>
      <c r="E454" s="175" t="s">
        <v>71</v>
      </c>
      <c r="F454" s="174">
        <v>3</v>
      </c>
      <c r="G454" s="174">
        <v>12.24</v>
      </c>
      <c r="H454" s="176" t="s">
        <v>464</v>
      </c>
      <c r="I454" s="177">
        <v>45.36</v>
      </c>
      <c r="J454" s="181">
        <v>5.2475911977266193E-6</v>
      </c>
      <c r="K454" s="179" t="s">
        <v>60</v>
      </c>
    </row>
    <row r="455" spans="1:11" ht="19.5" x14ac:dyDescent="0.2">
      <c r="A455" s="173" t="s">
        <v>1315</v>
      </c>
      <c r="B455" s="174" t="s">
        <v>1316</v>
      </c>
      <c r="C455" s="174" t="s">
        <v>56</v>
      </c>
      <c r="D455" s="174" t="s">
        <v>1317</v>
      </c>
      <c r="E455" s="175" t="s">
        <v>71</v>
      </c>
      <c r="F455" s="174">
        <v>3</v>
      </c>
      <c r="G455" s="174">
        <v>109.14</v>
      </c>
      <c r="H455" s="176" t="s">
        <v>1318</v>
      </c>
      <c r="I455" s="177">
        <v>404.49</v>
      </c>
      <c r="J455" s="181">
        <v>4.679449214216138E-5</v>
      </c>
      <c r="K455" s="179" t="s">
        <v>60</v>
      </c>
    </row>
    <row r="456" spans="1:11" x14ac:dyDescent="0.2">
      <c r="A456" s="173" t="s">
        <v>1319</v>
      </c>
      <c r="B456" s="174" t="s">
        <v>474</v>
      </c>
      <c r="C456" s="174" t="s">
        <v>69</v>
      </c>
      <c r="D456" s="174" t="s">
        <v>475</v>
      </c>
      <c r="E456" s="175" t="s">
        <v>476</v>
      </c>
      <c r="F456" s="174">
        <v>3</v>
      </c>
      <c r="G456" s="174">
        <v>179.84</v>
      </c>
      <c r="H456" s="176" t="s">
        <v>477</v>
      </c>
      <c r="I456" s="177">
        <v>666.51</v>
      </c>
      <c r="J456" s="181">
        <v>7.7106966693050468E-5</v>
      </c>
      <c r="K456" s="179" t="s">
        <v>60</v>
      </c>
    </row>
    <row r="457" spans="1:11" ht="19.5" x14ac:dyDescent="0.2">
      <c r="A457" s="173" t="s">
        <v>1320</v>
      </c>
      <c r="B457" s="174" t="s">
        <v>1321</v>
      </c>
      <c r="C457" s="174" t="s">
        <v>56</v>
      </c>
      <c r="D457" s="174" t="s">
        <v>1322</v>
      </c>
      <c r="E457" s="175" t="s">
        <v>71</v>
      </c>
      <c r="F457" s="174">
        <v>3</v>
      </c>
      <c r="G457" s="174">
        <v>274.70999999999998</v>
      </c>
      <c r="H457" s="176" t="s">
        <v>1323</v>
      </c>
      <c r="I457" s="177">
        <v>1018.11</v>
      </c>
      <c r="J457" s="181">
        <v>1.1778273973362982E-4</v>
      </c>
      <c r="K457" s="179" t="s">
        <v>60</v>
      </c>
    </row>
    <row r="458" spans="1:11" x14ac:dyDescent="0.2">
      <c r="A458" s="173" t="s">
        <v>1324</v>
      </c>
      <c r="B458" s="174" t="s">
        <v>1325</v>
      </c>
      <c r="C458" s="174" t="s">
        <v>69</v>
      </c>
      <c r="D458" s="174" t="s">
        <v>1326</v>
      </c>
      <c r="E458" s="175" t="s">
        <v>58</v>
      </c>
      <c r="F458" s="174">
        <v>1.5</v>
      </c>
      <c r="G458" s="174">
        <v>484.63</v>
      </c>
      <c r="H458" s="176" t="s">
        <v>1327</v>
      </c>
      <c r="I458" s="177">
        <v>898.06</v>
      </c>
      <c r="J458" s="181">
        <v>1.0389443895569595E-4</v>
      </c>
      <c r="K458" s="179" t="s">
        <v>60</v>
      </c>
    </row>
    <row r="459" spans="1:11" ht="29.25" x14ac:dyDescent="0.2">
      <c r="A459" s="173" t="s">
        <v>1328</v>
      </c>
      <c r="B459" s="174" t="s">
        <v>1329</v>
      </c>
      <c r="C459" s="174" t="s">
        <v>56</v>
      </c>
      <c r="D459" s="174" t="s">
        <v>1330</v>
      </c>
      <c r="E459" s="175" t="s">
        <v>71</v>
      </c>
      <c r="F459" s="174">
        <v>1</v>
      </c>
      <c r="G459" s="174">
        <v>988.64</v>
      </c>
      <c r="H459" s="176" t="s">
        <v>1331</v>
      </c>
      <c r="I459" s="177">
        <v>1221.3599999999999</v>
      </c>
      <c r="J459" s="181">
        <v>1.4129625187952785E-4</v>
      </c>
      <c r="K459" s="179" t="s">
        <v>60</v>
      </c>
    </row>
    <row r="460" spans="1:11" ht="29.25" x14ac:dyDescent="0.2">
      <c r="A460" s="173" t="s">
        <v>1332</v>
      </c>
      <c r="B460" s="174" t="s">
        <v>1333</v>
      </c>
      <c r="C460" s="174" t="s">
        <v>56</v>
      </c>
      <c r="D460" s="174" t="s">
        <v>1334</v>
      </c>
      <c r="E460" s="175" t="s">
        <v>71</v>
      </c>
      <c r="F460" s="174">
        <v>2</v>
      </c>
      <c r="G460" s="174">
        <v>1433.18</v>
      </c>
      <c r="H460" s="176" t="s">
        <v>1335</v>
      </c>
      <c r="I460" s="177">
        <v>3541.1</v>
      </c>
      <c r="J460" s="181">
        <v>4.0966149008531155E-4</v>
      </c>
      <c r="K460" s="179" t="s">
        <v>60</v>
      </c>
    </row>
    <row r="461" spans="1:11" x14ac:dyDescent="0.2">
      <c r="A461" s="173" t="s">
        <v>1336</v>
      </c>
      <c r="B461" s="174"/>
      <c r="C461" s="174"/>
      <c r="D461" s="174" t="s">
        <v>491</v>
      </c>
      <c r="E461" s="175"/>
      <c r="F461" s="174"/>
      <c r="G461" s="174"/>
      <c r="H461" s="176" t="s">
        <v>50</v>
      </c>
      <c r="I461" s="177">
        <v>2214.9499999999998</v>
      </c>
      <c r="J461" s="181">
        <v>2.5624233076288746E-4</v>
      </c>
      <c r="K461" s="179" t="s">
        <v>51</v>
      </c>
    </row>
    <row r="462" spans="1:11" ht="19.5" x14ac:dyDescent="0.2">
      <c r="A462" s="173" t="s">
        <v>1337</v>
      </c>
      <c r="B462" s="174" t="s">
        <v>1338</v>
      </c>
      <c r="C462" s="174" t="s">
        <v>56</v>
      </c>
      <c r="D462" s="174" t="s">
        <v>1339</v>
      </c>
      <c r="E462" s="175" t="s">
        <v>85</v>
      </c>
      <c r="F462" s="174">
        <v>36</v>
      </c>
      <c r="G462" s="174">
        <v>5.18</v>
      </c>
      <c r="H462" s="176" t="s">
        <v>1340</v>
      </c>
      <c r="I462" s="177">
        <v>230.04</v>
      </c>
      <c r="J462" s="181">
        <v>2.6612783931327857E-5</v>
      </c>
      <c r="K462" s="179" t="s">
        <v>60</v>
      </c>
    </row>
    <row r="463" spans="1:11" ht="19.5" x14ac:dyDescent="0.2">
      <c r="A463" s="173" t="s">
        <v>1341</v>
      </c>
      <c r="B463" s="174" t="s">
        <v>1342</v>
      </c>
      <c r="C463" s="174" t="s">
        <v>56</v>
      </c>
      <c r="D463" s="174" t="s">
        <v>1343</v>
      </c>
      <c r="E463" s="175" t="s">
        <v>71</v>
      </c>
      <c r="F463" s="174">
        <v>17</v>
      </c>
      <c r="G463" s="174">
        <v>10.47</v>
      </c>
      <c r="H463" s="176" t="s">
        <v>1344</v>
      </c>
      <c r="I463" s="177">
        <v>219.81</v>
      </c>
      <c r="J463" s="181">
        <v>2.5429299408560146E-5</v>
      </c>
      <c r="K463" s="179" t="s">
        <v>60</v>
      </c>
    </row>
    <row r="464" spans="1:11" ht="19.5" x14ac:dyDescent="0.2">
      <c r="A464" s="173" t="s">
        <v>1345</v>
      </c>
      <c r="B464" s="174" t="s">
        <v>661</v>
      </c>
      <c r="C464" s="174" t="s">
        <v>56</v>
      </c>
      <c r="D464" s="174" t="s">
        <v>662</v>
      </c>
      <c r="E464" s="175" t="s">
        <v>71</v>
      </c>
      <c r="F464" s="174">
        <v>4</v>
      </c>
      <c r="G464" s="174">
        <v>72.290000000000006</v>
      </c>
      <c r="H464" s="176" t="s">
        <v>663</v>
      </c>
      <c r="I464" s="177">
        <v>357.2</v>
      </c>
      <c r="J464" s="181">
        <v>4.1323623805730789E-5</v>
      </c>
      <c r="K464" s="179" t="s">
        <v>60</v>
      </c>
    </row>
    <row r="465" spans="1:11" ht="19.5" x14ac:dyDescent="0.2">
      <c r="A465" s="173" t="s">
        <v>1346</v>
      </c>
      <c r="B465" s="174" t="s">
        <v>559</v>
      </c>
      <c r="C465" s="174" t="s">
        <v>56</v>
      </c>
      <c r="D465" s="174" t="s">
        <v>560</v>
      </c>
      <c r="E465" s="175" t="s">
        <v>71</v>
      </c>
      <c r="F465" s="174">
        <v>7</v>
      </c>
      <c r="G465" s="174">
        <v>12.4</v>
      </c>
      <c r="H465" s="176" t="s">
        <v>561</v>
      </c>
      <c r="I465" s="177">
        <v>107.17</v>
      </c>
      <c r="J465" s="181">
        <v>1.2398244018085578E-5</v>
      </c>
      <c r="K465" s="179" t="s">
        <v>60</v>
      </c>
    </row>
    <row r="466" spans="1:11" ht="19.5" x14ac:dyDescent="0.2">
      <c r="A466" s="173" t="s">
        <v>1347</v>
      </c>
      <c r="B466" s="174" t="s">
        <v>1348</v>
      </c>
      <c r="C466" s="174" t="s">
        <v>56</v>
      </c>
      <c r="D466" s="174" t="s">
        <v>1349</v>
      </c>
      <c r="E466" s="175" t="s">
        <v>71</v>
      </c>
      <c r="F466" s="174">
        <v>5</v>
      </c>
      <c r="G466" s="174">
        <v>19.399999999999999</v>
      </c>
      <c r="H466" s="176" t="s">
        <v>1350</v>
      </c>
      <c r="I466" s="177">
        <v>119.8</v>
      </c>
      <c r="J466" s="181">
        <v>1.3859378868775331E-5</v>
      </c>
      <c r="K466" s="179" t="s">
        <v>60</v>
      </c>
    </row>
    <row r="467" spans="1:11" ht="19.5" x14ac:dyDescent="0.2">
      <c r="A467" s="173" t="s">
        <v>1351</v>
      </c>
      <c r="B467" s="174" t="s">
        <v>535</v>
      </c>
      <c r="C467" s="174" t="s">
        <v>56</v>
      </c>
      <c r="D467" s="174" t="s">
        <v>536</v>
      </c>
      <c r="E467" s="175" t="s">
        <v>71</v>
      </c>
      <c r="F467" s="174">
        <v>9</v>
      </c>
      <c r="G467" s="174">
        <v>18.84</v>
      </c>
      <c r="H467" s="176" t="s">
        <v>537</v>
      </c>
      <c r="I467" s="177">
        <v>209.43</v>
      </c>
      <c r="J467" s="181">
        <v>2.4228461740297309E-5</v>
      </c>
      <c r="K467" s="179" t="s">
        <v>60</v>
      </c>
    </row>
    <row r="468" spans="1:11" ht="19.5" x14ac:dyDescent="0.2">
      <c r="A468" s="173" t="s">
        <v>1352</v>
      </c>
      <c r="B468" s="174" t="s">
        <v>1353</v>
      </c>
      <c r="C468" s="174" t="s">
        <v>56</v>
      </c>
      <c r="D468" s="174" t="s">
        <v>1354</v>
      </c>
      <c r="E468" s="175" t="s">
        <v>71</v>
      </c>
      <c r="F468" s="174">
        <v>6</v>
      </c>
      <c r="G468" s="174">
        <v>5.71</v>
      </c>
      <c r="H468" s="176" t="s">
        <v>1355</v>
      </c>
      <c r="I468" s="177">
        <v>42.3</v>
      </c>
      <c r="J468" s="181">
        <v>4.8935870296260144E-6</v>
      </c>
      <c r="K468" s="179" t="s">
        <v>60</v>
      </c>
    </row>
    <row r="469" spans="1:11" ht="19.5" x14ac:dyDescent="0.2">
      <c r="A469" s="173" t="s">
        <v>1356</v>
      </c>
      <c r="B469" s="174" t="s">
        <v>1357</v>
      </c>
      <c r="C469" s="174" t="s">
        <v>56</v>
      </c>
      <c r="D469" s="174" t="s">
        <v>1358</v>
      </c>
      <c r="E469" s="175" t="s">
        <v>71</v>
      </c>
      <c r="F469" s="174">
        <v>1</v>
      </c>
      <c r="G469" s="174">
        <v>18.600000000000001</v>
      </c>
      <c r="H469" s="176" t="s">
        <v>1359</v>
      </c>
      <c r="I469" s="177">
        <v>22.97</v>
      </c>
      <c r="J469" s="181">
        <v>2.6573450134872232E-6</v>
      </c>
      <c r="K469" s="179" t="s">
        <v>60</v>
      </c>
    </row>
    <row r="470" spans="1:11" ht="19.5" x14ac:dyDescent="0.2">
      <c r="A470" s="173" t="s">
        <v>1360</v>
      </c>
      <c r="B470" s="174" t="s">
        <v>1361</v>
      </c>
      <c r="C470" s="174" t="s">
        <v>56</v>
      </c>
      <c r="D470" s="174" t="s">
        <v>1362</v>
      </c>
      <c r="E470" s="175" t="s">
        <v>71</v>
      </c>
      <c r="F470" s="174">
        <v>1</v>
      </c>
      <c r="G470" s="174">
        <v>11.92</v>
      </c>
      <c r="H470" s="176" t="s">
        <v>1363</v>
      </c>
      <c r="I470" s="177">
        <v>14.72</v>
      </c>
      <c r="J470" s="181">
        <v>1.7029220112551993E-6</v>
      </c>
      <c r="K470" s="179" t="s">
        <v>60</v>
      </c>
    </row>
    <row r="471" spans="1:11" ht="19.5" x14ac:dyDescent="0.2">
      <c r="A471" s="173" t="s">
        <v>1364</v>
      </c>
      <c r="B471" s="174" t="s">
        <v>1365</v>
      </c>
      <c r="C471" s="174" t="s">
        <v>56</v>
      </c>
      <c r="D471" s="174" t="s">
        <v>1366</v>
      </c>
      <c r="E471" s="175" t="s">
        <v>71</v>
      </c>
      <c r="F471" s="174">
        <v>3</v>
      </c>
      <c r="G471" s="174">
        <v>47.76</v>
      </c>
      <c r="H471" s="176" t="s">
        <v>1367</v>
      </c>
      <c r="I471" s="177">
        <v>177</v>
      </c>
      <c r="J471" s="181">
        <v>2.0476711684250698E-5</v>
      </c>
      <c r="K471" s="179" t="s">
        <v>60</v>
      </c>
    </row>
    <row r="472" spans="1:11" ht="29.25" x14ac:dyDescent="0.2">
      <c r="A472" s="173" t="s">
        <v>1368</v>
      </c>
      <c r="B472" s="174" t="s">
        <v>584</v>
      </c>
      <c r="C472" s="174" t="s">
        <v>56</v>
      </c>
      <c r="D472" s="174" t="s">
        <v>585</v>
      </c>
      <c r="E472" s="175" t="s">
        <v>71</v>
      </c>
      <c r="F472" s="174">
        <v>3</v>
      </c>
      <c r="G472" s="174">
        <v>10.27</v>
      </c>
      <c r="H472" s="176" t="s">
        <v>586</v>
      </c>
      <c r="I472" s="177">
        <v>38.04</v>
      </c>
      <c r="J472" s="181">
        <v>4.400757697564387E-6</v>
      </c>
      <c r="K472" s="179" t="s">
        <v>60</v>
      </c>
    </row>
    <row r="473" spans="1:11" ht="29.25" x14ac:dyDescent="0.2">
      <c r="A473" s="173" t="s">
        <v>1369</v>
      </c>
      <c r="B473" s="174" t="s">
        <v>592</v>
      </c>
      <c r="C473" s="174" t="s">
        <v>56</v>
      </c>
      <c r="D473" s="174" t="s">
        <v>593</v>
      </c>
      <c r="E473" s="175" t="s">
        <v>71</v>
      </c>
      <c r="F473" s="174">
        <v>6</v>
      </c>
      <c r="G473" s="174">
        <v>10.039999999999999</v>
      </c>
      <c r="H473" s="176" t="s">
        <v>594</v>
      </c>
      <c r="I473" s="177">
        <v>74.400000000000006</v>
      </c>
      <c r="J473" s="181">
        <v>8.6071601655833437E-6</v>
      </c>
      <c r="K473" s="179" t="s">
        <v>60</v>
      </c>
    </row>
    <row r="474" spans="1:11" ht="29.25" x14ac:dyDescent="0.2">
      <c r="A474" s="173" t="s">
        <v>1370</v>
      </c>
      <c r="B474" s="174" t="s">
        <v>1371</v>
      </c>
      <c r="C474" s="174" t="s">
        <v>69</v>
      </c>
      <c r="D474" s="174" t="s">
        <v>1372</v>
      </c>
      <c r="E474" s="175" t="s">
        <v>71</v>
      </c>
      <c r="F474" s="174">
        <v>3</v>
      </c>
      <c r="G474" s="174">
        <v>19.62</v>
      </c>
      <c r="H474" s="176" t="s">
        <v>964</v>
      </c>
      <c r="I474" s="177">
        <v>72.69</v>
      </c>
      <c r="J474" s="181">
        <v>8.4093343069388876E-6</v>
      </c>
      <c r="K474" s="179" t="s">
        <v>60</v>
      </c>
    </row>
    <row r="475" spans="1:11" ht="19.5" x14ac:dyDescent="0.2">
      <c r="A475" s="173" t="s">
        <v>1373</v>
      </c>
      <c r="B475" s="174" t="s">
        <v>1374</v>
      </c>
      <c r="C475" s="174" t="s">
        <v>56</v>
      </c>
      <c r="D475" s="174" t="s">
        <v>1375</v>
      </c>
      <c r="E475" s="175" t="s">
        <v>85</v>
      </c>
      <c r="F475" s="174">
        <v>18</v>
      </c>
      <c r="G475" s="174">
        <v>13.58</v>
      </c>
      <c r="H475" s="176" t="s">
        <v>1376</v>
      </c>
      <c r="I475" s="177">
        <v>301.86</v>
      </c>
      <c r="J475" s="181">
        <v>3.4921469994395006E-5</v>
      </c>
      <c r="K475" s="179" t="s">
        <v>60</v>
      </c>
    </row>
    <row r="476" spans="1:11" ht="19.5" x14ac:dyDescent="0.2">
      <c r="A476" s="173" t="s">
        <v>1377</v>
      </c>
      <c r="B476" s="174" t="s">
        <v>503</v>
      </c>
      <c r="C476" s="174" t="s">
        <v>56</v>
      </c>
      <c r="D476" s="174" t="s">
        <v>504</v>
      </c>
      <c r="E476" s="175" t="s">
        <v>85</v>
      </c>
      <c r="F476" s="174">
        <v>9</v>
      </c>
      <c r="G476" s="174">
        <v>20.47</v>
      </c>
      <c r="H476" s="176" t="s">
        <v>505</v>
      </c>
      <c r="I476" s="177">
        <v>227.52</v>
      </c>
      <c r="J476" s="181">
        <v>2.6321251087009709E-5</v>
      </c>
      <c r="K476" s="179" t="s">
        <v>60</v>
      </c>
    </row>
    <row r="477" spans="1:11" x14ac:dyDescent="0.2">
      <c r="A477" s="173" t="s">
        <v>1378</v>
      </c>
      <c r="B477" s="174"/>
      <c r="C477" s="174"/>
      <c r="D477" s="174" t="s">
        <v>681</v>
      </c>
      <c r="E477" s="175"/>
      <c r="F477" s="174"/>
      <c r="G477" s="174"/>
      <c r="H477" s="176" t="s">
        <v>50</v>
      </c>
      <c r="I477" s="177">
        <v>31076.959999999999</v>
      </c>
      <c r="J477" s="181">
        <v>3.5952200561750938E-3</v>
      </c>
      <c r="K477" s="179" t="s">
        <v>51</v>
      </c>
    </row>
    <row r="478" spans="1:11" ht="19.5" x14ac:dyDescent="0.2">
      <c r="A478" s="173" t="s">
        <v>1379</v>
      </c>
      <c r="B478" s="174" t="s">
        <v>1380</v>
      </c>
      <c r="C478" s="174" t="s">
        <v>56</v>
      </c>
      <c r="D478" s="174" t="s">
        <v>1381</v>
      </c>
      <c r="E478" s="175" t="s">
        <v>71</v>
      </c>
      <c r="F478" s="174">
        <v>51</v>
      </c>
      <c r="G478" s="174">
        <v>17.149999999999999</v>
      </c>
      <c r="H478" s="176" t="s">
        <v>1382</v>
      </c>
      <c r="I478" s="177">
        <v>1080.18</v>
      </c>
      <c r="J478" s="181">
        <v>1.2496347133951366E-4</v>
      </c>
      <c r="K478" s="179" t="s">
        <v>60</v>
      </c>
    </row>
    <row r="479" spans="1:11" ht="19.5" x14ac:dyDescent="0.2">
      <c r="A479" s="173" t="s">
        <v>1383</v>
      </c>
      <c r="B479" s="174" t="s">
        <v>1384</v>
      </c>
      <c r="C479" s="174" t="s">
        <v>56</v>
      </c>
      <c r="D479" s="174" t="s">
        <v>1385</v>
      </c>
      <c r="E479" s="175" t="s">
        <v>71</v>
      </c>
      <c r="F479" s="174">
        <v>46</v>
      </c>
      <c r="G479" s="174">
        <v>14.5</v>
      </c>
      <c r="H479" s="176" t="s">
        <v>1386</v>
      </c>
      <c r="I479" s="177">
        <v>823.86</v>
      </c>
      <c r="J479" s="181">
        <v>9.5310416317439433E-5</v>
      </c>
      <c r="K479" s="179" t="s">
        <v>60</v>
      </c>
    </row>
    <row r="480" spans="1:11" ht="19.5" x14ac:dyDescent="0.2">
      <c r="A480" s="173" t="s">
        <v>1387</v>
      </c>
      <c r="B480" s="174" t="s">
        <v>1388</v>
      </c>
      <c r="C480" s="174" t="s">
        <v>56</v>
      </c>
      <c r="D480" s="174" t="s">
        <v>1389</v>
      </c>
      <c r="E480" s="175" t="s">
        <v>85</v>
      </c>
      <c r="F480" s="174">
        <v>346.29</v>
      </c>
      <c r="G480" s="174">
        <v>3.04</v>
      </c>
      <c r="H480" s="176" t="s">
        <v>1390</v>
      </c>
      <c r="I480" s="177">
        <v>1298.58</v>
      </c>
      <c r="J480" s="181">
        <v>1.5022965118041961E-4</v>
      </c>
      <c r="K480" s="179" t="s">
        <v>60</v>
      </c>
    </row>
    <row r="481" spans="1:11" ht="19.5" x14ac:dyDescent="0.2">
      <c r="A481" s="173" t="s">
        <v>1391</v>
      </c>
      <c r="B481" s="174" t="s">
        <v>713</v>
      </c>
      <c r="C481" s="174" t="s">
        <v>56</v>
      </c>
      <c r="D481" s="174" t="s">
        <v>714</v>
      </c>
      <c r="E481" s="175" t="s">
        <v>85</v>
      </c>
      <c r="F481" s="174">
        <v>573.09</v>
      </c>
      <c r="G481" s="174">
        <v>4.43</v>
      </c>
      <c r="H481" s="176" t="s">
        <v>715</v>
      </c>
      <c r="I481" s="177">
        <v>3134.8</v>
      </c>
      <c r="J481" s="181">
        <v>3.6265760332084229E-4</v>
      </c>
      <c r="K481" s="179" t="s">
        <v>60</v>
      </c>
    </row>
    <row r="482" spans="1:11" ht="19.5" x14ac:dyDescent="0.2">
      <c r="A482" s="173" t="s">
        <v>1392</v>
      </c>
      <c r="B482" s="174" t="s">
        <v>1393</v>
      </c>
      <c r="C482" s="174" t="s">
        <v>56</v>
      </c>
      <c r="D482" s="174" t="s">
        <v>1394</v>
      </c>
      <c r="E482" s="175" t="s">
        <v>85</v>
      </c>
      <c r="F482" s="174">
        <v>59.52</v>
      </c>
      <c r="G482" s="174">
        <v>6.88</v>
      </c>
      <c r="H482" s="176" t="s">
        <v>1395</v>
      </c>
      <c r="I482" s="177">
        <v>505.32</v>
      </c>
      <c r="J482" s="181">
        <v>5.8459276543986228E-5</v>
      </c>
      <c r="K482" s="179" t="s">
        <v>60</v>
      </c>
    </row>
    <row r="483" spans="1:11" ht="19.5" x14ac:dyDescent="0.2">
      <c r="A483" s="173" t="s">
        <v>1396</v>
      </c>
      <c r="B483" s="174" t="s">
        <v>1397</v>
      </c>
      <c r="C483" s="174" t="s">
        <v>56</v>
      </c>
      <c r="D483" s="174" t="s">
        <v>1398</v>
      </c>
      <c r="E483" s="175" t="s">
        <v>71</v>
      </c>
      <c r="F483" s="174">
        <v>6</v>
      </c>
      <c r="G483" s="174">
        <v>34.18</v>
      </c>
      <c r="H483" s="176" t="s">
        <v>1399</v>
      </c>
      <c r="I483" s="177">
        <v>253.32</v>
      </c>
      <c r="J483" s="181">
        <v>2.9305992112171677E-5</v>
      </c>
      <c r="K483" s="179" t="s">
        <v>60</v>
      </c>
    </row>
    <row r="484" spans="1:11" ht="19.5" x14ac:dyDescent="0.2">
      <c r="A484" s="173" t="s">
        <v>1400</v>
      </c>
      <c r="B484" s="174" t="s">
        <v>693</v>
      </c>
      <c r="C484" s="174" t="s">
        <v>56</v>
      </c>
      <c r="D484" s="174" t="s">
        <v>694</v>
      </c>
      <c r="E484" s="175" t="s">
        <v>71</v>
      </c>
      <c r="F484" s="174">
        <v>6</v>
      </c>
      <c r="G484" s="174">
        <v>28.06</v>
      </c>
      <c r="H484" s="176" t="s">
        <v>695</v>
      </c>
      <c r="I484" s="177">
        <v>207.96</v>
      </c>
      <c r="J484" s="181">
        <v>2.4058400914445057E-5</v>
      </c>
      <c r="K484" s="179" t="s">
        <v>60</v>
      </c>
    </row>
    <row r="485" spans="1:11" ht="19.5" x14ac:dyDescent="0.2">
      <c r="A485" s="173" t="s">
        <v>1401</v>
      </c>
      <c r="B485" s="174" t="s">
        <v>697</v>
      </c>
      <c r="C485" s="174" t="s">
        <v>56</v>
      </c>
      <c r="D485" s="174" t="s">
        <v>698</v>
      </c>
      <c r="E485" s="175" t="s">
        <v>71</v>
      </c>
      <c r="F485" s="174">
        <v>3</v>
      </c>
      <c r="G485" s="174">
        <v>42.66</v>
      </c>
      <c r="H485" s="176" t="s">
        <v>699</v>
      </c>
      <c r="I485" s="177">
        <v>158.1</v>
      </c>
      <c r="J485" s="181">
        <v>1.8290215351864606E-5</v>
      </c>
      <c r="K485" s="179" t="s">
        <v>60</v>
      </c>
    </row>
    <row r="486" spans="1:11" ht="19.5" x14ac:dyDescent="0.2">
      <c r="A486" s="173" t="s">
        <v>1402</v>
      </c>
      <c r="B486" s="174" t="s">
        <v>986</v>
      </c>
      <c r="C486" s="174" t="s">
        <v>56</v>
      </c>
      <c r="D486" s="174" t="s">
        <v>987</v>
      </c>
      <c r="E486" s="175" t="s">
        <v>71</v>
      </c>
      <c r="F486" s="174">
        <v>22</v>
      </c>
      <c r="G486" s="174">
        <v>29.39</v>
      </c>
      <c r="H486" s="176" t="s">
        <v>988</v>
      </c>
      <c r="I486" s="177">
        <v>798.6</v>
      </c>
      <c r="J486" s="181">
        <v>9.2388146616059934E-5</v>
      </c>
      <c r="K486" s="179" t="s">
        <v>60</v>
      </c>
    </row>
    <row r="487" spans="1:11" ht="19.5" x14ac:dyDescent="0.2">
      <c r="A487" s="173" t="s">
        <v>1403</v>
      </c>
      <c r="B487" s="174" t="s">
        <v>1404</v>
      </c>
      <c r="C487" s="174" t="s">
        <v>56</v>
      </c>
      <c r="D487" s="174" t="s">
        <v>1405</v>
      </c>
      <c r="E487" s="175" t="s">
        <v>71</v>
      </c>
      <c r="F487" s="174">
        <v>10</v>
      </c>
      <c r="G487" s="174">
        <v>33.200000000000003</v>
      </c>
      <c r="H487" s="176" t="s">
        <v>1406</v>
      </c>
      <c r="I487" s="177">
        <v>410.1</v>
      </c>
      <c r="J487" s="181">
        <v>4.7443499783679157E-5</v>
      </c>
      <c r="K487" s="179" t="s">
        <v>60</v>
      </c>
    </row>
    <row r="488" spans="1:11" ht="19.5" x14ac:dyDescent="0.2">
      <c r="A488" s="173" t="s">
        <v>1407</v>
      </c>
      <c r="B488" s="174" t="s">
        <v>1408</v>
      </c>
      <c r="C488" s="174" t="s">
        <v>56</v>
      </c>
      <c r="D488" s="174" t="s">
        <v>1409</v>
      </c>
      <c r="E488" s="175" t="s">
        <v>71</v>
      </c>
      <c r="F488" s="174">
        <v>1</v>
      </c>
      <c r="G488" s="174">
        <v>47.75</v>
      </c>
      <c r="H488" s="176" t="s">
        <v>1410</v>
      </c>
      <c r="I488" s="177">
        <v>58.99</v>
      </c>
      <c r="J488" s="181">
        <v>6.8244136850505575E-6</v>
      </c>
      <c r="K488" s="179" t="s">
        <v>60</v>
      </c>
    </row>
    <row r="489" spans="1:11" ht="19.5" x14ac:dyDescent="0.2">
      <c r="A489" s="173" t="s">
        <v>1411</v>
      </c>
      <c r="B489" s="174" t="s">
        <v>705</v>
      </c>
      <c r="C489" s="174" t="s">
        <v>56</v>
      </c>
      <c r="D489" s="174" t="s">
        <v>706</v>
      </c>
      <c r="E489" s="175" t="s">
        <v>71</v>
      </c>
      <c r="F489" s="174">
        <v>9</v>
      </c>
      <c r="G489" s="174">
        <v>11.94</v>
      </c>
      <c r="H489" s="176" t="s">
        <v>707</v>
      </c>
      <c r="I489" s="177">
        <v>132.75</v>
      </c>
      <c r="J489" s="181">
        <v>1.5357533763188022E-5</v>
      </c>
      <c r="K489" s="179" t="s">
        <v>60</v>
      </c>
    </row>
    <row r="490" spans="1:11" ht="19.5" x14ac:dyDescent="0.2">
      <c r="A490" s="173" t="s">
        <v>1412</v>
      </c>
      <c r="B490" s="174" t="s">
        <v>993</v>
      </c>
      <c r="C490" s="174" t="s">
        <v>56</v>
      </c>
      <c r="D490" s="174" t="s">
        <v>994</v>
      </c>
      <c r="E490" s="175" t="s">
        <v>71</v>
      </c>
      <c r="F490" s="174">
        <v>2</v>
      </c>
      <c r="G490" s="174">
        <v>12.57</v>
      </c>
      <c r="H490" s="176" t="s">
        <v>995</v>
      </c>
      <c r="I490" s="177">
        <v>31.04</v>
      </c>
      <c r="J490" s="181">
        <v>3.5909442411250941E-6</v>
      </c>
      <c r="K490" s="179" t="s">
        <v>60</v>
      </c>
    </row>
    <row r="491" spans="1:11" ht="19.5" x14ac:dyDescent="0.2">
      <c r="A491" s="173" t="s">
        <v>1413</v>
      </c>
      <c r="B491" s="174" t="s">
        <v>1414</v>
      </c>
      <c r="C491" s="174" t="s">
        <v>56</v>
      </c>
      <c r="D491" s="174" t="s">
        <v>1415</v>
      </c>
      <c r="E491" s="175" t="s">
        <v>71</v>
      </c>
      <c r="F491" s="174">
        <v>3</v>
      </c>
      <c r="G491" s="174">
        <v>61.21</v>
      </c>
      <c r="H491" s="176" t="s">
        <v>1416</v>
      </c>
      <c r="I491" s="177">
        <v>226.83</v>
      </c>
      <c r="J491" s="181">
        <v>2.6241426617732123E-5</v>
      </c>
      <c r="K491" s="179" t="s">
        <v>60</v>
      </c>
    </row>
    <row r="492" spans="1:11" ht="19.5" x14ac:dyDescent="0.2">
      <c r="A492" s="173" t="s">
        <v>1417</v>
      </c>
      <c r="B492" s="174" t="s">
        <v>1418</v>
      </c>
      <c r="C492" s="174" t="s">
        <v>69</v>
      </c>
      <c r="D492" s="174" t="s">
        <v>1419</v>
      </c>
      <c r="E492" s="175" t="s">
        <v>71</v>
      </c>
      <c r="F492" s="174">
        <v>8</v>
      </c>
      <c r="G492" s="174">
        <v>85.09</v>
      </c>
      <c r="H492" s="176" t="s">
        <v>1420</v>
      </c>
      <c r="I492" s="177">
        <v>840.96</v>
      </c>
      <c r="J492" s="181">
        <v>9.7288674903883994E-5</v>
      </c>
      <c r="K492" s="179" t="s">
        <v>60</v>
      </c>
    </row>
    <row r="493" spans="1:11" ht="19.5" x14ac:dyDescent="0.2">
      <c r="A493" s="173" t="s">
        <v>1421</v>
      </c>
      <c r="B493" s="174" t="s">
        <v>1016</v>
      </c>
      <c r="C493" s="174" t="s">
        <v>56</v>
      </c>
      <c r="D493" s="174" t="s">
        <v>1017</v>
      </c>
      <c r="E493" s="175" t="s">
        <v>85</v>
      </c>
      <c r="F493" s="174">
        <v>276.75</v>
      </c>
      <c r="G493" s="174">
        <v>9.61</v>
      </c>
      <c r="H493" s="176" t="s">
        <v>1018</v>
      </c>
      <c r="I493" s="177">
        <v>3285.02</v>
      </c>
      <c r="J493" s="181">
        <v>3.8003620009602953E-4</v>
      </c>
      <c r="K493" s="179" t="s">
        <v>60</v>
      </c>
    </row>
    <row r="494" spans="1:11" ht="19.5" x14ac:dyDescent="0.2">
      <c r="A494" s="173" t="s">
        <v>1422</v>
      </c>
      <c r="B494" s="174" t="s">
        <v>978</v>
      </c>
      <c r="C494" s="174" t="s">
        <v>69</v>
      </c>
      <c r="D494" s="174" t="s">
        <v>979</v>
      </c>
      <c r="E494" s="175" t="s">
        <v>71</v>
      </c>
      <c r="F494" s="174">
        <v>46</v>
      </c>
      <c r="G494" s="174">
        <v>273.19</v>
      </c>
      <c r="H494" s="176" t="s">
        <v>980</v>
      </c>
      <c r="I494" s="177">
        <v>15524.54</v>
      </c>
      <c r="J494" s="181">
        <v>1.7959973424328663E-3</v>
      </c>
      <c r="K494" s="179" t="s">
        <v>60</v>
      </c>
    </row>
    <row r="495" spans="1:11" ht="19.5" x14ac:dyDescent="0.2">
      <c r="A495" s="173" t="s">
        <v>1423</v>
      </c>
      <c r="B495" s="174" t="s">
        <v>1424</v>
      </c>
      <c r="C495" s="174" t="s">
        <v>69</v>
      </c>
      <c r="D495" s="174" t="s">
        <v>1425</v>
      </c>
      <c r="E495" s="175" t="s">
        <v>71</v>
      </c>
      <c r="F495" s="174">
        <v>3</v>
      </c>
      <c r="G495" s="174">
        <v>622.21</v>
      </c>
      <c r="H495" s="176" t="s">
        <v>1426</v>
      </c>
      <c r="I495" s="177">
        <v>2306.0100000000002</v>
      </c>
      <c r="J495" s="181">
        <v>2.6677684695479632E-4</v>
      </c>
      <c r="K495" s="179" t="s">
        <v>60</v>
      </c>
    </row>
    <row r="496" spans="1:11" x14ac:dyDescent="0.2">
      <c r="A496" s="173" t="s">
        <v>18</v>
      </c>
      <c r="B496" s="174"/>
      <c r="C496" s="174"/>
      <c r="D496" s="174" t="s">
        <v>19</v>
      </c>
      <c r="E496" s="175"/>
      <c r="F496" s="174"/>
      <c r="G496" s="174"/>
      <c r="H496" s="176" t="s">
        <v>50</v>
      </c>
      <c r="I496" s="177">
        <v>511865.65</v>
      </c>
      <c r="J496" s="181">
        <v>5.9216527322720779E-2</v>
      </c>
      <c r="K496" s="179" t="s">
        <v>51</v>
      </c>
    </row>
    <row r="497" spans="1:11" x14ac:dyDescent="0.2">
      <c r="A497" s="173" t="s">
        <v>1427</v>
      </c>
      <c r="B497" s="174" t="s">
        <v>1428</v>
      </c>
      <c r="C497" s="174" t="s">
        <v>56</v>
      </c>
      <c r="D497" s="174" t="s">
        <v>1429</v>
      </c>
      <c r="E497" s="175" t="s">
        <v>58</v>
      </c>
      <c r="F497" s="174">
        <v>572.66999999999996</v>
      </c>
      <c r="G497" s="174">
        <v>4.42</v>
      </c>
      <c r="H497" s="176" t="s">
        <v>1430</v>
      </c>
      <c r="I497" s="177">
        <v>3126.77</v>
      </c>
      <c r="J497" s="181">
        <v>3.6172863159866981E-4</v>
      </c>
      <c r="K497" s="179" t="s">
        <v>60</v>
      </c>
    </row>
    <row r="498" spans="1:11" x14ac:dyDescent="0.2">
      <c r="A498" s="173" t="s">
        <v>1431</v>
      </c>
      <c r="B498" s="174" t="s">
        <v>1432</v>
      </c>
      <c r="C498" s="174" t="s">
        <v>56</v>
      </c>
      <c r="D498" s="174" t="s">
        <v>1433</v>
      </c>
      <c r="E498" s="175" t="s">
        <v>131</v>
      </c>
      <c r="F498" s="174">
        <v>85.9</v>
      </c>
      <c r="G498" s="174">
        <v>83.59</v>
      </c>
      <c r="H498" s="176" t="s">
        <v>1434</v>
      </c>
      <c r="I498" s="177">
        <v>8870.0300000000007</v>
      </c>
      <c r="J498" s="181">
        <v>1.0261528075743175E-3</v>
      </c>
      <c r="K498" s="179" t="s">
        <v>60</v>
      </c>
    </row>
    <row r="499" spans="1:11" x14ac:dyDescent="0.2">
      <c r="A499" s="173" t="s">
        <v>1435</v>
      </c>
      <c r="B499" s="174" t="s">
        <v>1436</v>
      </c>
      <c r="C499" s="174" t="s">
        <v>56</v>
      </c>
      <c r="D499" s="174" t="s">
        <v>1437</v>
      </c>
      <c r="E499" s="175" t="s">
        <v>58</v>
      </c>
      <c r="F499" s="174">
        <v>572.66999999999996</v>
      </c>
      <c r="G499" s="174">
        <v>3.55</v>
      </c>
      <c r="H499" s="176" t="s">
        <v>1438</v>
      </c>
      <c r="I499" s="177">
        <v>2508.29</v>
      </c>
      <c r="J499" s="181">
        <v>2.9017814209315922E-4</v>
      </c>
      <c r="K499" s="179" t="s">
        <v>60</v>
      </c>
    </row>
    <row r="500" spans="1:11" ht="19.5" x14ac:dyDescent="0.2">
      <c r="A500" s="173" t="s">
        <v>1439</v>
      </c>
      <c r="B500" s="174" t="s">
        <v>194</v>
      </c>
      <c r="C500" s="174" t="s">
        <v>56</v>
      </c>
      <c r="D500" s="174" t="s">
        <v>195</v>
      </c>
      <c r="E500" s="175" t="s">
        <v>58</v>
      </c>
      <c r="F500" s="174">
        <v>572.66999999999996</v>
      </c>
      <c r="G500" s="174">
        <v>3.17</v>
      </c>
      <c r="H500" s="176" t="s">
        <v>196</v>
      </c>
      <c r="I500" s="177">
        <v>2239.13</v>
      </c>
      <c r="J500" s="181">
        <v>2.5903965781670207E-4</v>
      </c>
      <c r="K500" s="179" t="s">
        <v>60</v>
      </c>
    </row>
    <row r="501" spans="1:11" ht="19.5" x14ac:dyDescent="0.2">
      <c r="A501" s="173" t="s">
        <v>1440</v>
      </c>
      <c r="B501" s="174" t="s">
        <v>1441</v>
      </c>
      <c r="C501" s="174" t="s">
        <v>56</v>
      </c>
      <c r="D501" s="174" t="s">
        <v>1442</v>
      </c>
      <c r="E501" s="175" t="s">
        <v>131</v>
      </c>
      <c r="F501" s="174">
        <v>32.61</v>
      </c>
      <c r="G501" s="174">
        <v>749.85</v>
      </c>
      <c r="H501" s="176" t="s">
        <v>1443</v>
      </c>
      <c r="I501" s="177">
        <v>30208.59</v>
      </c>
      <c r="J501" s="181">
        <v>3.4947603831510664E-3</v>
      </c>
      <c r="K501" s="179" t="s">
        <v>60</v>
      </c>
    </row>
    <row r="502" spans="1:11" ht="29.25" x14ac:dyDescent="0.2">
      <c r="A502" s="173" t="s">
        <v>1444</v>
      </c>
      <c r="B502" s="174" t="s">
        <v>1102</v>
      </c>
      <c r="C502" s="174" t="s">
        <v>56</v>
      </c>
      <c r="D502" s="174" t="s">
        <v>1103</v>
      </c>
      <c r="E502" s="175" t="s">
        <v>58</v>
      </c>
      <c r="F502" s="174">
        <v>164.97</v>
      </c>
      <c r="G502" s="174">
        <v>91.59</v>
      </c>
      <c r="H502" s="176" t="s">
        <v>1104</v>
      </c>
      <c r="I502" s="177">
        <v>18666.349999999999</v>
      </c>
      <c r="J502" s="181">
        <v>2.1594659160865141E-3</v>
      </c>
      <c r="K502" s="179" t="s">
        <v>60</v>
      </c>
    </row>
    <row r="503" spans="1:11" ht="19.5" x14ac:dyDescent="0.2">
      <c r="A503" s="173" t="s">
        <v>1445</v>
      </c>
      <c r="B503" s="174" t="s">
        <v>1446</v>
      </c>
      <c r="C503" s="174" t="s">
        <v>56</v>
      </c>
      <c r="D503" s="174" t="s">
        <v>1447</v>
      </c>
      <c r="E503" s="175" t="s">
        <v>58</v>
      </c>
      <c r="F503" s="174">
        <v>257.45999999999998</v>
      </c>
      <c r="G503" s="174">
        <v>38.049999999999997</v>
      </c>
      <c r="H503" s="176" t="s">
        <v>1448</v>
      </c>
      <c r="I503" s="177">
        <v>12100.62</v>
      </c>
      <c r="J503" s="181">
        <v>1.3998921296083484E-3</v>
      </c>
      <c r="K503" s="179" t="s">
        <v>60</v>
      </c>
    </row>
    <row r="504" spans="1:11" x14ac:dyDescent="0.2">
      <c r="A504" s="173" t="s">
        <v>1449</v>
      </c>
      <c r="B504" s="174" t="s">
        <v>1450</v>
      </c>
      <c r="C504" s="174" t="s">
        <v>56</v>
      </c>
      <c r="D504" s="174" t="s">
        <v>1451</v>
      </c>
      <c r="E504" s="175" t="s">
        <v>58</v>
      </c>
      <c r="F504" s="174">
        <v>257.45999999999998</v>
      </c>
      <c r="G504" s="174">
        <v>3.39</v>
      </c>
      <c r="H504" s="176" t="s">
        <v>1452</v>
      </c>
      <c r="I504" s="177">
        <v>1076.18</v>
      </c>
      <c r="J504" s="181">
        <v>1.2450072079297692E-4</v>
      </c>
      <c r="K504" s="179" t="s">
        <v>60</v>
      </c>
    </row>
    <row r="505" spans="1:11" ht="19.5" x14ac:dyDescent="0.2">
      <c r="A505" s="173" t="s">
        <v>1453</v>
      </c>
      <c r="B505" s="174" t="s">
        <v>1454</v>
      </c>
      <c r="C505" s="174" t="s">
        <v>56</v>
      </c>
      <c r="D505" s="174" t="s">
        <v>1455</v>
      </c>
      <c r="E505" s="175" t="s">
        <v>58</v>
      </c>
      <c r="F505" s="174">
        <v>257.45999999999998</v>
      </c>
      <c r="G505" s="174">
        <v>62.27</v>
      </c>
      <c r="H505" s="176" t="s">
        <v>1456</v>
      </c>
      <c r="I505" s="177">
        <v>19803.82</v>
      </c>
      <c r="J505" s="181">
        <v>2.2910571321288001E-3</v>
      </c>
      <c r="K505" s="179" t="s">
        <v>60</v>
      </c>
    </row>
    <row r="506" spans="1:11" x14ac:dyDescent="0.2">
      <c r="A506" s="173" t="s">
        <v>1457</v>
      </c>
      <c r="B506" s="174" t="s">
        <v>1458</v>
      </c>
      <c r="C506" s="174" t="s">
        <v>69</v>
      </c>
      <c r="D506" s="174" t="s">
        <v>1459</v>
      </c>
      <c r="E506" s="175" t="s">
        <v>389</v>
      </c>
      <c r="F506" s="174">
        <v>150.24</v>
      </c>
      <c r="G506" s="174">
        <v>363.29</v>
      </c>
      <c r="H506" s="176" t="s">
        <v>1460</v>
      </c>
      <c r="I506" s="177">
        <v>67427.710000000006</v>
      </c>
      <c r="J506" s="181">
        <v>7.8005524135551845E-3</v>
      </c>
      <c r="K506" s="179" t="s">
        <v>60</v>
      </c>
    </row>
    <row r="507" spans="1:11" ht="19.5" x14ac:dyDescent="0.2">
      <c r="A507" s="173" t="s">
        <v>1461</v>
      </c>
      <c r="B507" s="174" t="s">
        <v>1462</v>
      </c>
      <c r="C507" s="174" t="s">
        <v>56</v>
      </c>
      <c r="D507" s="174" t="s">
        <v>1463</v>
      </c>
      <c r="E507" s="175" t="s">
        <v>58</v>
      </c>
      <c r="F507" s="174">
        <v>164.97</v>
      </c>
      <c r="G507" s="174">
        <v>29.89</v>
      </c>
      <c r="H507" s="176" t="s">
        <v>1464</v>
      </c>
      <c r="I507" s="177">
        <v>6090.69</v>
      </c>
      <c r="J507" s="181">
        <v>7.0461753157146257E-4</v>
      </c>
      <c r="K507" s="179" t="s">
        <v>60</v>
      </c>
    </row>
    <row r="508" spans="1:11" ht="19.5" x14ac:dyDescent="0.2">
      <c r="A508" s="173" t="s">
        <v>1465</v>
      </c>
      <c r="B508" s="174" t="s">
        <v>277</v>
      </c>
      <c r="C508" s="174" t="s">
        <v>56</v>
      </c>
      <c r="D508" s="174" t="s">
        <v>278</v>
      </c>
      <c r="E508" s="175" t="s">
        <v>58</v>
      </c>
      <c r="F508" s="174">
        <v>164.97</v>
      </c>
      <c r="G508" s="174">
        <v>51.05</v>
      </c>
      <c r="H508" s="176" t="s">
        <v>279</v>
      </c>
      <c r="I508" s="177">
        <v>10403</v>
      </c>
      <c r="J508" s="181">
        <v>1.2034984839054239E-3</v>
      </c>
      <c r="K508" s="179" t="s">
        <v>60</v>
      </c>
    </row>
    <row r="509" spans="1:11" ht="19.5" x14ac:dyDescent="0.2">
      <c r="A509" s="173" t="s">
        <v>1466</v>
      </c>
      <c r="B509" s="174" t="s">
        <v>1467</v>
      </c>
      <c r="C509" s="174" t="s">
        <v>69</v>
      </c>
      <c r="D509" s="174" t="s">
        <v>1468</v>
      </c>
      <c r="E509" s="175" t="s">
        <v>58</v>
      </c>
      <c r="F509" s="174">
        <v>164.97</v>
      </c>
      <c r="G509" s="174">
        <v>58.67</v>
      </c>
      <c r="H509" s="176" t="s">
        <v>1469</v>
      </c>
      <c r="I509" s="177">
        <v>11957.02</v>
      </c>
      <c r="J509" s="181">
        <v>1.3832793849876796E-3</v>
      </c>
      <c r="K509" s="179" t="s">
        <v>60</v>
      </c>
    </row>
    <row r="510" spans="1:11" x14ac:dyDescent="0.2">
      <c r="A510" s="173" t="s">
        <v>1470</v>
      </c>
      <c r="B510" s="174" t="s">
        <v>1471</v>
      </c>
      <c r="C510" s="174" t="s">
        <v>69</v>
      </c>
      <c r="D510" s="174" t="s">
        <v>1472</v>
      </c>
      <c r="E510" s="175" t="s">
        <v>58</v>
      </c>
      <c r="F510" s="174">
        <v>164.97</v>
      </c>
      <c r="G510" s="174">
        <v>37.74</v>
      </c>
      <c r="H510" s="176" t="s">
        <v>1473</v>
      </c>
      <c r="I510" s="177">
        <v>7690.9</v>
      </c>
      <c r="J510" s="181">
        <v>8.8974204458985135E-4</v>
      </c>
      <c r="K510" s="179" t="s">
        <v>60</v>
      </c>
    </row>
    <row r="511" spans="1:11" ht="19.5" x14ac:dyDescent="0.2">
      <c r="A511" s="173" t="s">
        <v>1474</v>
      </c>
      <c r="B511" s="174" t="s">
        <v>1475</v>
      </c>
      <c r="C511" s="174" t="s">
        <v>69</v>
      </c>
      <c r="D511" s="174" t="s">
        <v>1476</v>
      </c>
      <c r="E511" s="175" t="s">
        <v>71</v>
      </c>
      <c r="F511" s="174">
        <v>6</v>
      </c>
      <c r="G511" s="174">
        <v>1254.1199999999999</v>
      </c>
      <c r="H511" s="176" t="s">
        <v>1477</v>
      </c>
      <c r="I511" s="177">
        <v>9295.98</v>
      </c>
      <c r="J511" s="181">
        <v>1.0754299563986486E-3</v>
      </c>
      <c r="K511" s="179" t="s">
        <v>60</v>
      </c>
    </row>
    <row r="512" spans="1:11" ht="29.25" x14ac:dyDescent="0.2">
      <c r="A512" s="173" t="s">
        <v>1478</v>
      </c>
      <c r="B512" s="174" t="s">
        <v>1479</v>
      </c>
      <c r="C512" s="174" t="s">
        <v>69</v>
      </c>
      <c r="D512" s="174" t="s">
        <v>1480</v>
      </c>
      <c r="E512" s="175" t="s">
        <v>85</v>
      </c>
      <c r="F512" s="174">
        <v>138.44999999999999</v>
      </c>
      <c r="G512" s="174">
        <v>302.22000000000003</v>
      </c>
      <c r="H512" s="176" t="s">
        <v>1481</v>
      </c>
      <c r="I512" s="177">
        <v>51691.69</v>
      </c>
      <c r="J512" s="181">
        <v>5.9800894497269207E-3</v>
      </c>
      <c r="K512" s="179" t="s">
        <v>60</v>
      </c>
    </row>
    <row r="513" spans="1:11" ht="19.5" x14ac:dyDescent="0.2">
      <c r="A513" s="173" t="s">
        <v>1482</v>
      </c>
      <c r="B513" s="174" t="s">
        <v>1483</v>
      </c>
      <c r="C513" s="174" t="s">
        <v>69</v>
      </c>
      <c r="D513" s="174" t="s">
        <v>1484</v>
      </c>
      <c r="E513" s="175" t="s">
        <v>71</v>
      </c>
      <c r="F513" s="174">
        <v>2</v>
      </c>
      <c r="G513" s="174">
        <v>66096.66</v>
      </c>
      <c r="H513" s="176" t="s">
        <v>1485</v>
      </c>
      <c r="I513" s="177">
        <v>152392.44</v>
      </c>
      <c r="J513" s="181">
        <v>1.7629921224516797E-2</v>
      </c>
      <c r="K513" s="179" t="s">
        <v>66</v>
      </c>
    </row>
    <row r="514" spans="1:11" ht="19.5" x14ac:dyDescent="0.2">
      <c r="A514" s="173" t="s">
        <v>1486</v>
      </c>
      <c r="B514" s="174" t="s">
        <v>1487</v>
      </c>
      <c r="C514" s="174" t="s">
        <v>69</v>
      </c>
      <c r="D514" s="174" t="s">
        <v>1488</v>
      </c>
      <c r="E514" s="175" t="s">
        <v>1489</v>
      </c>
      <c r="F514" s="174">
        <v>1</v>
      </c>
      <c r="G514" s="174">
        <v>83550</v>
      </c>
      <c r="H514" s="176" t="s">
        <v>1490</v>
      </c>
      <c r="I514" s="177">
        <v>96316.44</v>
      </c>
      <c r="J514" s="181">
        <v>1.1142621312618256E-2</v>
      </c>
      <c r="K514" s="179" t="s">
        <v>66</v>
      </c>
    </row>
    <row r="515" spans="1:11" x14ac:dyDescent="0.2">
      <c r="A515" s="173" t="s">
        <v>20</v>
      </c>
      <c r="B515" s="174"/>
      <c r="C515" s="174"/>
      <c r="D515" s="174" t="s">
        <v>21</v>
      </c>
      <c r="E515" s="175"/>
      <c r="F515" s="174"/>
      <c r="G515" s="174"/>
      <c r="H515" s="176" t="s">
        <v>50</v>
      </c>
      <c r="I515" s="177">
        <v>899276.47</v>
      </c>
      <c r="J515" s="181">
        <v>0.10403516949503233</v>
      </c>
      <c r="K515" s="179" t="s">
        <v>51</v>
      </c>
    </row>
    <row r="516" spans="1:11" x14ac:dyDescent="0.2">
      <c r="A516" s="173" t="s">
        <v>1491</v>
      </c>
      <c r="B516" s="174"/>
      <c r="C516" s="174"/>
      <c r="D516" s="174" t="s">
        <v>1167</v>
      </c>
      <c r="E516" s="175"/>
      <c r="F516" s="174"/>
      <c r="G516" s="174"/>
      <c r="H516" s="176" t="s">
        <v>50</v>
      </c>
      <c r="I516" s="177">
        <v>7567.73</v>
      </c>
      <c r="J516" s="181">
        <v>8.7549279838561886E-4</v>
      </c>
      <c r="K516" s="179" t="s">
        <v>51</v>
      </c>
    </row>
    <row r="517" spans="1:11" ht="19.5" x14ac:dyDescent="0.2">
      <c r="A517" s="173" t="s">
        <v>1492</v>
      </c>
      <c r="B517" s="174" t="s">
        <v>1493</v>
      </c>
      <c r="C517" s="174" t="s">
        <v>56</v>
      </c>
      <c r="D517" s="174" t="s">
        <v>1494</v>
      </c>
      <c r="E517" s="175" t="s">
        <v>131</v>
      </c>
      <c r="F517" s="174">
        <v>19.850000000000001</v>
      </c>
      <c r="G517" s="174">
        <v>54.64</v>
      </c>
      <c r="H517" s="176" t="s">
        <v>1495</v>
      </c>
      <c r="I517" s="177">
        <v>1339.87</v>
      </c>
      <c r="J517" s="181">
        <v>1.5500639369704511E-4</v>
      </c>
      <c r="K517" s="179" t="s">
        <v>60</v>
      </c>
    </row>
    <row r="518" spans="1:11" ht="19.5" x14ac:dyDescent="0.2">
      <c r="A518" s="173" t="s">
        <v>1496</v>
      </c>
      <c r="B518" s="174" t="s">
        <v>1169</v>
      </c>
      <c r="C518" s="174" t="s">
        <v>56</v>
      </c>
      <c r="D518" s="174" t="s">
        <v>1170</v>
      </c>
      <c r="E518" s="175" t="s">
        <v>131</v>
      </c>
      <c r="F518" s="174">
        <v>17.95</v>
      </c>
      <c r="G518" s="174">
        <v>111.95</v>
      </c>
      <c r="H518" s="176" t="s">
        <v>1171</v>
      </c>
      <c r="I518" s="177">
        <v>2482.48</v>
      </c>
      <c r="J518" s="181">
        <v>2.8719224419163092E-4</v>
      </c>
      <c r="K518" s="179" t="s">
        <v>60</v>
      </c>
    </row>
    <row r="519" spans="1:11" ht="19.5" x14ac:dyDescent="0.2">
      <c r="A519" s="173" t="s">
        <v>1497</v>
      </c>
      <c r="B519" s="174" t="s">
        <v>1189</v>
      </c>
      <c r="C519" s="174" t="s">
        <v>56</v>
      </c>
      <c r="D519" s="174" t="s">
        <v>1190</v>
      </c>
      <c r="E519" s="175" t="s">
        <v>58</v>
      </c>
      <c r="F519" s="174">
        <v>281.82</v>
      </c>
      <c r="G519" s="174">
        <v>3.41</v>
      </c>
      <c r="H519" s="176" t="s">
        <v>1191</v>
      </c>
      <c r="I519" s="177">
        <v>1186.46</v>
      </c>
      <c r="J519" s="181">
        <v>1.3725875336099481E-4</v>
      </c>
      <c r="K519" s="179" t="s">
        <v>60</v>
      </c>
    </row>
    <row r="520" spans="1:11" ht="19.5" x14ac:dyDescent="0.2">
      <c r="A520" s="173" t="s">
        <v>1498</v>
      </c>
      <c r="B520" s="174" t="s">
        <v>1193</v>
      </c>
      <c r="C520" s="174" t="s">
        <v>56</v>
      </c>
      <c r="D520" s="174" t="s">
        <v>1194</v>
      </c>
      <c r="E520" s="175" t="s">
        <v>58</v>
      </c>
      <c r="F520" s="174">
        <v>281.82</v>
      </c>
      <c r="G520" s="174">
        <v>7.35</v>
      </c>
      <c r="H520" s="176" t="s">
        <v>1195</v>
      </c>
      <c r="I520" s="177">
        <v>2558.92</v>
      </c>
      <c r="J520" s="181">
        <v>2.96035407135948E-4</v>
      </c>
      <c r="K520" s="179" t="s">
        <v>60</v>
      </c>
    </row>
    <row r="521" spans="1:11" x14ac:dyDescent="0.2">
      <c r="A521" s="173" t="s">
        <v>1499</v>
      </c>
      <c r="B521" s="174"/>
      <c r="C521" s="174"/>
      <c r="D521" s="174" t="s">
        <v>312</v>
      </c>
      <c r="E521" s="175"/>
      <c r="F521" s="174"/>
      <c r="G521" s="174"/>
      <c r="H521" s="176" t="s">
        <v>50</v>
      </c>
      <c r="I521" s="177">
        <v>15168.87</v>
      </c>
      <c r="J521" s="181">
        <v>1.7548507207111857E-3</v>
      </c>
      <c r="K521" s="179" t="s">
        <v>51</v>
      </c>
    </row>
    <row r="522" spans="1:11" ht="29.25" x14ac:dyDescent="0.2">
      <c r="A522" s="173" t="s">
        <v>1500</v>
      </c>
      <c r="B522" s="174" t="s">
        <v>314</v>
      </c>
      <c r="C522" s="174" t="s">
        <v>56</v>
      </c>
      <c r="D522" s="174" t="s">
        <v>315</v>
      </c>
      <c r="E522" s="175" t="s">
        <v>58</v>
      </c>
      <c r="F522" s="174">
        <v>106.12</v>
      </c>
      <c r="G522" s="174">
        <v>92.68</v>
      </c>
      <c r="H522" s="176" t="s">
        <v>316</v>
      </c>
      <c r="I522" s="177">
        <v>12149.67</v>
      </c>
      <c r="J522" s="181">
        <v>1.4055666081852552E-3</v>
      </c>
      <c r="K522" s="179" t="s">
        <v>60</v>
      </c>
    </row>
    <row r="523" spans="1:11" x14ac:dyDescent="0.2">
      <c r="A523" s="173" t="s">
        <v>1501</v>
      </c>
      <c r="B523" s="174" t="s">
        <v>318</v>
      </c>
      <c r="C523" s="174" t="s">
        <v>56</v>
      </c>
      <c r="D523" s="174" t="s">
        <v>319</v>
      </c>
      <c r="E523" s="175" t="s">
        <v>85</v>
      </c>
      <c r="F523" s="174">
        <v>36.24</v>
      </c>
      <c r="G523" s="174">
        <v>50.91</v>
      </c>
      <c r="H523" s="176" t="s">
        <v>320</v>
      </c>
      <c r="I523" s="177">
        <v>2279.13</v>
      </c>
      <c r="J523" s="181">
        <v>2.6366716328206943E-4</v>
      </c>
      <c r="K523" s="179" t="s">
        <v>60</v>
      </c>
    </row>
    <row r="524" spans="1:11" x14ac:dyDescent="0.2">
      <c r="A524" s="173" t="s">
        <v>1502</v>
      </c>
      <c r="B524" s="174" t="s">
        <v>322</v>
      </c>
      <c r="C524" s="174" t="s">
        <v>56</v>
      </c>
      <c r="D524" s="174" t="s">
        <v>323</v>
      </c>
      <c r="E524" s="175" t="s">
        <v>85</v>
      </c>
      <c r="F524" s="174">
        <v>14.96</v>
      </c>
      <c r="G524" s="174">
        <v>40.049999999999997</v>
      </c>
      <c r="H524" s="176" t="s">
        <v>324</v>
      </c>
      <c r="I524" s="177">
        <v>740.07</v>
      </c>
      <c r="J524" s="181">
        <v>8.5616949243861101E-5</v>
      </c>
      <c r="K524" s="179" t="s">
        <v>60</v>
      </c>
    </row>
    <row r="525" spans="1:11" x14ac:dyDescent="0.2">
      <c r="A525" s="173" t="s">
        <v>1503</v>
      </c>
      <c r="B525" s="174"/>
      <c r="C525" s="174"/>
      <c r="D525" s="174" t="s">
        <v>915</v>
      </c>
      <c r="E525" s="175"/>
      <c r="F525" s="174"/>
      <c r="G525" s="174"/>
      <c r="H525" s="176" t="s">
        <v>50</v>
      </c>
      <c r="I525" s="177">
        <v>134655.49</v>
      </c>
      <c r="J525" s="181">
        <v>1.5577975397918095E-2</v>
      </c>
      <c r="K525" s="179" t="s">
        <v>51</v>
      </c>
    </row>
    <row r="526" spans="1:11" ht="19.5" x14ac:dyDescent="0.2">
      <c r="A526" s="173" t="s">
        <v>1504</v>
      </c>
      <c r="B526" s="174" t="s">
        <v>1505</v>
      </c>
      <c r="C526" s="174" t="s">
        <v>56</v>
      </c>
      <c r="D526" s="174" t="s">
        <v>1506</v>
      </c>
      <c r="E526" s="175" t="s">
        <v>58</v>
      </c>
      <c r="F526" s="174">
        <v>112</v>
      </c>
      <c r="G526" s="174">
        <v>18.79</v>
      </c>
      <c r="H526" s="176" t="s">
        <v>1507</v>
      </c>
      <c r="I526" s="177">
        <v>2599.52</v>
      </c>
      <c r="J526" s="181">
        <v>3.0073232518329588E-4</v>
      </c>
      <c r="K526" s="179" t="s">
        <v>60</v>
      </c>
    </row>
    <row r="527" spans="1:11" x14ac:dyDescent="0.2">
      <c r="A527" s="173" t="s">
        <v>1508</v>
      </c>
      <c r="B527" s="174" t="s">
        <v>1509</v>
      </c>
      <c r="C527" s="174" t="s">
        <v>69</v>
      </c>
      <c r="D527" s="174" t="s">
        <v>1510</v>
      </c>
      <c r="E527" s="175" t="s">
        <v>85</v>
      </c>
      <c r="F527" s="174">
        <v>35.200000000000003</v>
      </c>
      <c r="G527" s="174">
        <v>282.12</v>
      </c>
      <c r="H527" s="176" t="s">
        <v>1511</v>
      </c>
      <c r="I527" s="177">
        <v>12268.25</v>
      </c>
      <c r="J527" s="181">
        <v>1.4192848481373369E-3</v>
      </c>
      <c r="K527" s="179" t="s">
        <v>60</v>
      </c>
    </row>
    <row r="528" spans="1:11" x14ac:dyDescent="0.2">
      <c r="A528" s="173" t="s">
        <v>1512</v>
      </c>
      <c r="B528" s="174" t="s">
        <v>1513</v>
      </c>
      <c r="C528" s="174" t="s">
        <v>69</v>
      </c>
      <c r="D528" s="174" t="s">
        <v>1514</v>
      </c>
      <c r="E528" s="175" t="s">
        <v>85</v>
      </c>
      <c r="F528" s="174">
        <v>38.5</v>
      </c>
      <c r="G528" s="174">
        <v>284.13</v>
      </c>
      <c r="H528" s="176" t="s">
        <v>1515</v>
      </c>
      <c r="I528" s="177">
        <v>13513.88</v>
      </c>
      <c r="J528" s="181">
        <v>1.5633888389579764E-3</v>
      </c>
      <c r="K528" s="179" t="s">
        <v>60</v>
      </c>
    </row>
    <row r="529" spans="1:11" x14ac:dyDescent="0.2">
      <c r="A529" s="173" t="s">
        <v>1516</v>
      </c>
      <c r="B529" s="174" t="s">
        <v>1517</v>
      </c>
      <c r="C529" s="174" t="s">
        <v>69</v>
      </c>
      <c r="D529" s="174" t="s">
        <v>1518</v>
      </c>
      <c r="E529" s="175" t="s">
        <v>85</v>
      </c>
      <c r="F529" s="174">
        <v>32</v>
      </c>
      <c r="G529" s="174">
        <v>130.13999999999999</v>
      </c>
      <c r="H529" s="176" t="s">
        <v>1519</v>
      </c>
      <c r="I529" s="177">
        <v>5144.6400000000003</v>
      </c>
      <c r="J529" s="181">
        <v>5.9517124293369218E-4</v>
      </c>
      <c r="K529" s="179" t="s">
        <v>60</v>
      </c>
    </row>
    <row r="530" spans="1:11" ht="19.5" x14ac:dyDescent="0.2">
      <c r="A530" s="173" t="s">
        <v>1520</v>
      </c>
      <c r="B530" s="174" t="s">
        <v>1226</v>
      </c>
      <c r="C530" s="174" t="s">
        <v>56</v>
      </c>
      <c r="D530" s="174" t="s">
        <v>1227</v>
      </c>
      <c r="E530" s="175" t="s">
        <v>58</v>
      </c>
      <c r="F530" s="174">
        <v>385.6</v>
      </c>
      <c r="G530" s="174">
        <v>200.06</v>
      </c>
      <c r="H530" s="176" t="s">
        <v>1228</v>
      </c>
      <c r="I530" s="177">
        <v>95301.04</v>
      </c>
      <c r="J530" s="181">
        <v>1.1025152086379905E-2</v>
      </c>
      <c r="K530" s="179" t="s">
        <v>60</v>
      </c>
    </row>
    <row r="531" spans="1:11" ht="19.5" x14ac:dyDescent="0.2">
      <c r="A531" s="173" t="s">
        <v>1521</v>
      </c>
      <c r="B531" s="174" t="s">
        <v>1522</v>
      </c>
      <c r="C531" s="174" t="s">
        <v>56</v>
      </c>
      <c r="D531" s="174" t="s">
        <v>1523</v>
      </c>
      <c r="E531" s="175" t="s">
        <v>85</v>
      </c>
      <c r="F531" s="174">
        <v>32</v>
      </c>
      <c r="G531" s="174">
        <v>147.43</v>
      </c>
      <c r="H531" s="176" t="s">
        <v>1524</v>
      </c>
      <c r="I531" s="177">
        <v>5828.16</v>
      </c>
      <c r="J531" s="181">
        <v>6.7424605632589011E-4</v>
      </c>
      <c r="K531" s="179" t="s">
        <v>60</v>
      </c>
    </row>
    <row r="532" spans="1:11" x14ac:dyDescent="0.2">
      <c r="A532" s="173" t="s">
        <v>1525</v>
      </c>
      <c r="B532" s="174"/>
      <c r="C532" s="174"/>
      <c r="D532" s="174" t="s">
        <v>1234</v>
      </c>
      <c r="E532" s="175"/>
      <c r="F532" s="174"/>
      <c r="G532" s="174"/>
      <c r="H532" s="176" t="s">
        <v>50</v>
      </c>
      <c r="I532" s="177">
        <v>48376.73</v>
      </c>
      <c r="J532" s="181">
        <v>5.5965895617900632E-3</v>
      </c>
      <c r="K532" s="179" t="s">
        <v>51</v>
      </c>
    </row>
    <row r="533" spans="1:11" ht="19.5" x14ac:dyDescent="0.2">
      <c r="A533" s="173" t="s">
        <v>1526</v>
      </c>
      <c r="B533" s="174" t="s">
        <v>1527</v>
      </c>
      <c r="C533" s="174" t="s">
        <v>69</v>
      </c>
      <c r="D533" s="174" t="s">
        <v>1528</v>
      </c>
      <c r="E533" s="175" t="s">
        <v>71</v>
      </c>
      <c r="F533" s="174">
        <v>7</v>
      </c>
      <c r="G533" s="174">
        <v>2096.06</v>
      </c>
      <c r="H533" s="176" t="s">
        <v>1529</v>
      </c>
      <c r="I533" s="177">
        <v>18126.29</v>
      </c>
      <c r="J533" s="181">
        <v>2.0969876510458564E-3</v>
      </c>
      <c r="K533" s="179" t="s">
        <v>60</v>
      </c>
    </row>
    <row r="534" spans="1:11" ht="39" x14ac:dyDescent="0.2">
      <c r="A534" s="173" t="s">
        <v>1530</v>
      </c>
      <c r="B534" s="174" t="s">
        <v>1246</v>
      </c>
      <c r="C534" s="174" t="s">
        <v>56</v>
      </c>
      <c r="D534" s="174" t="s">
        <v>1247</v>
      </c>
      <c r="E534" s="175" t="s">
        <v>71</v>
      </c>
      <c r="F534" s="174">
        <v>5</v>
      </c>
      <c r="G534" s="174">
        <v>935.54</v>
      </c>
      <c r="H534" s="176" t="s">
        <v>1248</v>
      </c>
      <c r="I534" s="177">
        <v>5778.8</v>
      </c>
      <c r="J534" s="181">
        <v>6.6853571458162678E-4</v>
      </c>
      <c r="K534" s="179" t="s">
        <v>60</v>
      </c>
    </row>
    <row r="535" spans="1:11" ht="19.5" x14ac:dyDescent="0.2">
      <c r="A535" s="173" t="s">
        <v>1531</v>
      </c>
      <c r="B535" s="174" t="s">
        <v>1250</v>
      </c>
      <c r="C535" s="174" t="s">
        <v>56</v>
      </c>
      <c r="D535" s="174" t="s">
        <v>1251</v>
      </c>
      <c r="E535" s="175" t="s">
        <v>58</v>
      </c>
      <c r="F535" s="174">
        <v>21</v>
      </c>
      <c r="G535" s="174">
        <v>16.239999999999998</v>
      </c>
      <c r="H535" s="176" t="s">
        <v>1252</v>
      </c>
      <c r="I535" s="177">
        <v>421.26</v>
      </c>
      <c r="J535" s="181">
        <v>4.8734573808516664E-5</v>
      </c>
      <c r="K535" s="179" t="s">
        <v>60</v>
      </c>
    </row>
    <row r="536" spans="1:11" ht="19.5" x14ac:dyDescent="0.2">
      <c r="A536" s="173" t="s">
        <v>1532</v>
      </c>
      <c r="B536" s="174" t="s">
        <v>1254</v>
      </c>
      <c r="C536" s="174" t="s">
        <v>69</v>
      </c>
      <c r="D536" s="174" t="s">
        <v>1255</v>
      </c>
      <c r="E536" s="175" t="s">
        <v>389</v>
      </c>
      <c r="F536" s="174">
        <v>11.52</v>
      </c>
      <c r="G536" s="174">
        <v>1173.67</v>
      </c>
      <c r="H536" s="176" t="s">
        <v>1256</v>
      </c>
      <c r="I536" s="177">
        <v>16703.419999999998</v>
      </c>
      <c r="J536" s="181">
        <v>1.9323791835081738E-3</v>
      </c>
      <c r="K536" s="179" t="s">
        <v>60</v>
      </c>
    </row>
    <row r="537" spans="1:11" ht="19.5" x14ac:dyDescent="0.2">
      <c r="A537" s="173" t="s">
        <v>1533</v>
      </c>
      <c r="B537" s="174" t="s">
        <v>1534</v>
      </c>
      <c r="C537" s="174" t="s">
        <v>69</v>
      </c>
      <c r="D537" s="174" t="s">
        <v>1535</v>
      </c>
      <c r="E537" s="175" t="s">
        <v>389</v>
      </c>
      <c r="F537" s="174">
        <v>2.9</v>
      </c>
      <c r="G537" s="174">
        <v>381.15</v>
      </c>
      <c r="H537" s="176" t="s">
        <v>1536</v>
      </c>
      <c r="I537" s="177">
        <v>1365.52</v>
      </c>
      <c r="J537" s="181">
        <v>1.5797378157671193E-4</v>
      </c>
      <c r="K537" s="179" t="s">
        <v>60</v>
      </c>
    </row>
    <row r="538" spans="1:11" ht="19.5" x14ac:dyDescent="0.2">
      <c r="A538" s="173" t="s">
        <v>1537</v>
      </c>
      <c r="B538" s="174" t="s">
        <v>452</v>
      </c>
      <c r="C538" s="174" t="s">
        <v>69</v>
      </c>
      <c r="D538" s="174" t="s">
        <v>453</v>
      </c>
      <c r="E538" s="175" t="s">
        <v>58</v>
      </c>
      <c r="F538" s="174">
        <v>1.89</v>
      </c>
      <c r="G538" s="174">
        <v>496.3</v>
      </c>
      <c r="H538" s="176" t="s">
        <v>454</v>
      </c>
      <c r="I538" s="177">
        <v>1158.79</v>
      </c>
      <c r="J538" s="181">
        <v>1.3405767645532693E-4</v>
      </c>
      <c r="K538" s="179" t="s">
        <v>60</v>
      </c>
    </row>
    <row r="539" spans="1:11" x14ac:dyDescent="0.2">
      <c r="A539" s="173" t="s">
        <v>1538</v>
      </c>
      <c r="B539" s="174" t="s">
        <v>1539</v>
      </c>
      <c r="C539" s="174" t="s">
        <v>69</v>
      </c>
      <c r="D539" s="174" t="s">
        <v>1540</v>
      </c>
      <c r="E539" s="175" t="s">
        <v>71</v>
      </c>
      <c r="F539" s="174">
        <v>3</v>
      </c>
      <c r="G539" s="174">
        <v>1301.24</v>
      </c>
      <c r="H539" s="176" t="s">
        <v>1541</v>
      </c>
      <c r="I539" s="177">
        <v>4822.6499999999996</v>
      </c>
      <c r="J539" s="181">
        <v>5.5792098081385098E-4</v>
      </c>
      <c r="K539" s="179" t="s">
        <v>60</v>
      </c>
    </row>
    <row r="540" spans="1:11" x14ac:dyDescent="0.2">
      <c r="A540" s="173" t="s">
        <v>1542</v>
      </c>
      <c r="B540" s="174"/>
      <c r="C540" s="174"/>
      <c r="D540" s="174" t="s">
        <v>340</v>
      </c>
      <c r="E540" s="175"/>
      <c r="F540" s="174"/>
      <c r="G540" s="174"/>
      <c r="H540" s="176" t="s">
        <v>50</v>
      </c>
      <c r="I540" s="177">
        <v>84985.55</v>
      </c>
      <c r="J540" s="181">
        <v>9.8317774275563392E-3</v>
      </c>
      <c r="K540" s="179" t="s">
        <v>51</v>
      </c>
    </row>
    <row r="541" spans="1:11" x14ac:dyDescent="0.2">
      <c r="A541" s="173" t="s">
        <v>1543</v>
      </c>
      <c r="B541" s="174"/>
      <c r="C541" s="174"/>
      <c r="D541" s="174" t="s">
        <v>1262</v>
      </c>
      <c r="E541" s="175"/>
      <c r="F541" s="174"/>
      <c r="G541" s="174"/>
      <c r="H541" s="176" t="s">
        <v>50</v>
      </c>
      <c r="I541" s="177">
        <v>48604.36</v>
      </c>
      <c r="J541" s="181">
        <v>5.6229235385171035E-3</v>
      </c>
      <c r="K541" s="179" t="s">
        <v>51</v>
      </c>
    </row>
    <row r="542" spans="1:11" ht="19.5" x14ac:dyDescent="0.2">
      <c r="A542" s="173" t="s">
        <v>1544</v>
      </c>
      <c r="B542" s="174" t="s">
        <v>344</v>
      </c>
      <c r="C542" s="174" t="s">
        <v>56</v>
      </c>
      <c r="D542" s="174" t="s">
        <v>345</v>
      </c>
      <c r="E542" s="175" t="s">
        <v>58</v>
      </c>
      <c r="F542" s="174">
        <v>224.33</v>
      </c>
      <c r="G542" s="174">
        <v>0.66</v>
      </c>
      <c r="H542" s="176" t="s">
        <v>346</v>
      </c>
      <c r="I542" s="177">
        <v>181.7</v>
      </c>
      <c r="J542" s="181">
        <v>2.1020443576431366E-5</v>
      </c>
      <c r="K542" s="179" t="s">
        <v>60</v>
      </c>
    </row>
    <row r="543" spans="1:11" ht="19.5" x14ac:dyDescent="0.2">
      <c r="A543" s="173" t="s">
        <v>1545</v>
      </c>
      <c r="B543" s="174" t="s">
        <v>198</v>
      </c>
      <c r="C543" s="174" t="s">
        <v>56</v>
      </c>
      <c r="D543" s="174" t="s">
        <v>199</v>
      </c>
      <c r="E543" s="175" t="s">
        <v>58</v>
      </c>
      <c r="F543" s="174">
        <v>224.33</v>
      </c>
      <c r="G543" s="174">
        <v>3.51</v>
      </c>
      <c r="H543" s="176" t="s">
        <v>200</v>
      </c>
      <c r="I543" s="177">
        <v>971.34</v>
      </c>
      <c r="J543" s="181">
        <v>1.12372028968249E-4</v>
      </c>
      <c r="K543" s="179" t="s">
        <v>60</v>
      </c>
    </row>
    <row r="544" spans="1:11" ht="19.5" x14ac:dyDescent="0.2">
      <c r="A544" s="173" t="s">
        <v>1546</v>
      </c>
      <c r="B544" s="174" t="s">
        <v>349</v>
      </c>
      <c r="C544" s="174" t="s">
        <v>56</v>
      </c>
      <c r="D544" s="174" t="s">
        <v>350</v>
      </c>
      <c r="E544" s="175" t="s">
        <v>58</v>
      </c>
      <c r="F544" s="174">
        <v>224.33</v>
      </c>
      <c r="G544" s="174">
        <v>34.72</v>
      </c>
      <c r="H544" s="176" t="s">
        <v>351</v>
      </c>
      <c r="I544" s="177">
        <v>9621.51</v>
      </c>
      <c r="J544" s="181">
        <v>1.1130897527521747E-3</v>
      </c>
      <c r="K544" s="179" t="s">
        <v>60</v>
      </c>
    </row>
    <row r="545" spans="1:11" ht="29.25" x14ac:dyDescent="0.2">
      <c r="A545" s="173" t="s">
        <v>1547</v>
      </c>
      <c r="B545" s="174" t="s">
        <v>1267</v>
      </c>
      <c r="C545" s="174" t="s">
        <v>56</v>
      </c>
      <c r="D545" s="174" t="s">
        <v>1268</v>
      </c>
      <c r="E545" s="175" t="s">
        <v>58</v>
      </c>
      <c r="F545" s="174">
        <v>224.33</v>
      </c>
      <c r="G545" s="174">
        <v>46.03</v>
      </c>
      <c r="H545" s="176" t="s">
        <v>1269</v>
      </c>
      <c r="I545" s="177">
        <v>12755.4</v>
      </c>
      <c r="J545" s="181">
        <v>1.4756420803236799E-3</v>
      </c>
      <c r="K545" s="179" t="s">
        <v>60</v>
      </c>
    </row>
    <row r="546" spans="1:11" ht="19.5" x14ac:dyDescent="0.2">
      <c r="A546" s="173" t="s">
        <v>1548</v>
      </c>
      <c r="B546" s="174" t="s">
        <v>1271</v>
      </c>
      <c r="C546" s="174" t="s">
        <v>56</v>
      </c>
      <c r="D546" s="174" t="s">
        <v>1272</v>
      </c>
      <c r="E546" s="175" t="s">
        <v>58</v>
      </c>
      <c r="F546" s="174">
        <v>65.819999999999993</v>
      </c>
      <c r="G546" s="174">
        <v>63.74</v>
      </c>
      <c r="H546" s="176" t="s">
        <v>1273</v>
      </c>
      <c r="I546" s="177">
        <v>5182.66</v>
      </c>
      <c r="J546" s="181">
        <v>5.9956968687852389E-4</v>
      </c>
      <c r="K546" s="179" t="s">
        <v>60</v>
      </c>
    </row>
    <row r="547" spans="1:11" ht="29.25" x14ac:dyDescent="0.2">
      <c r="A547" s="173" t="s">
        <v>1549</v>
      </c>
      <c r="B547" s="174" t="s">
        <v>1550</v>
      </c>
      <c r="C547" s="174" t="s">
        <v>56</v>
      </c>
      <c r="D547" s="174" t="s">
        <v>1551</v>
      </c>
      <c r="E547" s="175" t="s">
        <v>58</v>
      </c>
      <c r="F547" s="174">
        <v>158.5</v>
      </c>
      <c r="G547" s="174">
        <v>101.59</v>
      </c>
      <c r="H547" s="176" t="s">
        <v>1552</v>
      </c>
      <c r="I547" s="177">
        <v>19891.75</v>
      </c>
      <c r="J547" s="181">
        <v>2.3012295460180443E-3</v>
      </c>
      <c r="K547" s="179" t="s">
        <v>60</v>
      </c>
    </row>
    <row r="548" spans="1:11" x14ac:dyDescent="0.2">
      <c r="A548" s="173" t="s">
        <v>1553</v>
      </c>
      <c r="B548" s="174"/>
      <c r="C548" s="174"/>
      <c r="D548" s="174" t="s">
        <v>365</v>
      </c>
      <c r="E548" s="175"/>
      <c r="F548" s="174"/>
      <c r="G548" s="174"/>
      <c r="H548" s="176" t="s">
        <v>50</v>
      </c>
      <c r="I548" s="177">
        <v>36381.19</v>
      </c>
      <c r="J548" s="181">
        <v>4.2088538890392348E-3</v>
      </c>
      <c r="K548" s="179" t="s">
        <v>51</v>
      </c>
    </row>
    <row r="549" spans="1:11" ht="19.5" x14ac:dyDescent="0.2">
      <c r="A549" s="173" t="s">
        <v>1554</v>
      </c>
      <c r="B549" s="174" t="s">
        <v>367</v>
      </c>
      <c r="C549" s="174" t="s">
        <v>56</v>
      </c>
      <c r="D549" s="174" t="s">
        <v>368</v>
      </c>
      <c r="E549" s="175" t="s">
        <v>58</v>
      </c>
      <c r="F549" s="174">
        <v>183.14</v>
      </c>
      <c r="G549" s="174">
        <v>4.25</v>
      </c>
      <c r="H549" s="176" t="s">
        <v>369</v>
      </c>
      <c r="I549" s="177">
        <v>961.48</v>
      </c>
      <c r="J549" s="181">
        <v>1.1123134887103593E-4</v>
      </c>
      <c r="K549" s="179" t="s">
        <v>60</v>
      </c>
    </row>
    <row r="550" spans="1:11" ht="29.25" x14ac:dyDescent="0.2">
      <c r="A550" s="173" t="s">
        <v>1555</v>
      </c>
      <c r="B550" s="174" t="s">
        <v>371</v>
      </c>
      <c r="C550" s="174" t="s">
        <v>56</v>
      </c>
      <c r="D550" s="174" t="s">
        <v>372</v>
      </c>
      <c r="E550" s="175" t="s">
        <v>58</v>
      </c>
      <c r="F550" s="174">
        <v>183.14</v>
      </c>
      <c r="G550" s="174">
        <v>26.15</v>
      </c>
      <c r="H550" s="176" t="s">
        <v>373</v>
      </c>
      <c r="I550" s="177">
        <v>5915.42</v>
      </c>
      <c r="J550" s="181">
        <v>6.8434095949858906E-4</v>
      </c>
      <c r="K550" s="179" t="s">
        <v>60</v>
      </c>
    </row>
    <row r="551" spans="1:11" ht="19.5" x14ac:dyDescent="0.2">
      <c r="A551" s="173" t="s">
        <v>1556</v>
      </c>
      <c r="B551" s="174" t="s">
        <v>375</v>
      </c>
      <c r="C551" s="174" t="s">
        <v>69</v>
      </c>
      <c r="D551" s="174" t="s">
        <v>376</v>
      </c>
      <c r="E551" s="175" t="s">
        <v>58</v>
      </c>
      <c r="F551" s="174">
        <v>164.01</v>
      </c>
      <c r="G551" s="174">
        <v>69.47</v>
      </c>
      <c r="H551" s="176" t="s">
        <v>377</v>
      </c>
      <c r="I551" s="177">
        <v>14075.33</v>
      </c>
      <c r="J551" s="181">
        <v>1.6283416625462394E-3</v>
      </c>
      <c r="K551" s="179" t="s">
        <v>60</v>
      </c>
    </row>
    <row r="552" spans="1:11" ht="29.25" x14ac:dyDescent="0.2">
      <c r="A552" s="173" t="s">
        <v>1557</v>
      </c>
      <c r="B552" s="174" t="s">
        <v>379</v>
      </c>
      <c r="C552" s="174" t="s">
        <v>56</v>
      </c>
      <c r="D552" s="174" t="s">
        <v>380</v>
      </c>
      <c r="E552" s="175" t="s">
        <v>58</v>
      </c>
      <c r="F552" s="174">
        <v>221.84</v>
      </c>
      <c r="G552" s="174">
        <v>7.6</v>
      </c>
      <c r="H552" s="176" t="s">
        <v>381</v>
      </c>
      <c r="I552" s="177">
        <v>2080.85</v>
      </c>
      <c r="J552" s="181">
        <v>2.407286186902433E-4</v>
      </c>
      <c r="K552" s="179" t="s">
        <v>60</v>
      </c>
    </row>
    <row r="553" spans="1:11" ht="29.25" x14ac:dyDescent="0.2">
      <c r="A553" s="173" t="s">
        <v>1558</v>
      </c>
      <c r="B553" s="174" t="s">
        <v>383</v>
      </c>
      <c r="C553" s="174" t="s">
        <v>56</v>
      </c>
      <c r="D553" s="174" t="s">
        <v>384</v>
      </c>
      <c r="E553" s="175" t="s">
        <v>58</v>
      </c>
      <c r="F553" s="174">
        <v>221.84</v>
      </c>
      <c r="G553" s="174">
        <v>48.71</v>
      </c>
      <c r="H553" s="176" t="s">
        <v>385</v>
      </c>
      <c r="I553" s="177">
        <v>13348.11</v>
      </c>
      <c r="J553" s="181">
        <v>1.5442112994331276E-3</v>
      </c>
      <c r="K553" s="179" t="s">
        <v>60</v>
      </c>
    </row>
    <row r="554" spans="1:11" x14ac:dyDescent="0.2">
      <c r="A554" s="173" t="s">
        <v>1559</v>
      </c>
      <c r="B554" s="174"/>
      <c r="C554" s="174"/>
      <c r="D554" s="174" t="s">
        <v>404</v>
      </c>
      <c r="E554" s="175"/>
      <c r="F554" s="174"/>
      <c r="G554" s="174"/>
      <c r="H554" s="176" t="s">
        <v>50</v>
      </c>
      <c r="I554" s="177">
        <v>31424.52</v>
      </c>
      <c r="J554" s="181">
        <v>3.6354284511636707E-3</v>
      </c>
      <c r="K554" s="179" t="s">
        <v>51</v>
      </c>
    </row>
    <row r="555" spans="1:11" x14ac:dyDescent="0.2">
      <c r="A555" s="173" t="s">
        <v>1560</v>
      </c>
      <c r="B555" s="174" t="s">
        <v>406</v>
      </c>
      <c r="C555" s="174" t="s">
        <v>56</v>
      </c>
      <c r="D555" s="174" t="s">
        <v>407</v>
      </c>
      <c r="E555" s="175" t="s">
        <v>58</v>
      </c>
      <c r="F555" s="174">
        <v>587.77</v>
      </c>
      <c r="G555" s="174">
        <v>3.84</v>
      </c>
      <c r="H555" s="176" t="s">
        <v>408</v>
      </c>
      <c r="I555" s="177">
        <v>2786.02</v>
      </c>
      <c r="J555" s="181">
        <v>3.2230806941557137E-4</v>
      </c>
      <c r="K555" s="179" t="s">
        <v>60</v>
      </c>
    </row>
    <row r="556" spans="1:11" ht="19.5" x14ac:dyDescent="0.2">
      <c r="A556" s="173" t="s">
        <v>1561</v>
      </c>
      <c r="B556" s="174" t="s">
        <v>410</v>
      </c>
      <c r="C556" s="174" t="s">
        <v>56</v>
      </c>
      <c r="D556" s="174" t="s">
        <v>411</v>
      </c>
      <c r="E556" s="175" t="s">
        <v>58</v>
      </c>
      <c r="F556" s="174">
        <v>587.77</v>
      </c>
      <c r="G556" s="174">
        <v>17.3</v>
      </c>
      <c r="H556" s="176" t="s">
        <v>412</v>
      </c>
      <c r="I556" s="177">
        <v>12560.64</v>
      </c>
      <c r="J556" s="181">
        <v>1.4531107562128062E-3</v>
      </c>
      <c r="K556" s="179" t="s">
        <v>60</v>
      </c>
    </row>
    <row r="557" spans="1:11" ht="19.5" x14ac:dyDescent="0.2">
      <c r="A557" s="173" t="s">
        <v>1562</v>
      </c>
      <c r="B557" s="174" t="s">
        <v>414</v>
      </c>
      <c r="C557" s="174" t="s">
        <v>56</v>
      </c>
      <c r="D557" s="174" t="s">
        <v>415</v>
      </c>
      <c r="E557" s="175" t="s">
        <v>58</v>
      </c>
      <c r="F557" s="174">
        <v>365.93</v>
      </c>
      <c r="G557" s="174">
        <v>11.98</v>
      </c>
      <c r="H557" s="176" t="s">
        <v>416</v>
      </c>
      <c r="I557" s="177">
        <v>5415.76</v>
      </c>
      <c r="J557" s="181">
        <v>6.2653647497795228E-4</v>
      </c>
      <c r="K557" s="179" t="s">
        <v>60</v>
      </c>
    </row>
    <row r="558" spans="1:11" ht="19.5" x14ac:dyDescent="0.2">
      <c r="A558" s="173" t="s">
        <v>1563</v>
      </c>
      <c r="B558" s="174" t="s">
        <v>1288</v>
      </c>
      <c r="C558" s="174" t="s">
        <v>56</v>
      </c>
      <c r="D558" s="174" t="s">
        <v>1289</v>
      </c>
      <c r="E558" s="175" t="s">
        <v>58</v>
      </c>
      <c r="F558" s="174">
        <v>221.84</v>
      </c>
      <c r="G558" s="174">
        <v>19.79</v>
      </c>
      <c r="H558" s="176" t="s">
        <v>1290</v>
      </c>
      <c r="I558" s="177">
        <v>5421.76</v>
      </c>
      <c r="J558" s="181">
        <v>6.2723060079775746E-4</v>
      </c>
      <c r="K558" s="179" t="s">
        <v>60</v>
      </c>
    </row>
    <row r="559" spans="1:11" x14ac:dyDescent="0.2">
      <c r="A559" s="173" t="s">
        <v>1564</v>
      </c>
      <c r="B559" s="174" t="s">
        <v>418</v>
      </c>
      <c r="C559" s="174" t="s">
        <v>56</v>
      </c>
      <c r="D559" s="174" t="s">
        <v>419</v>
      </c>
      <c r="E559" s="175" t="s">
        <v>58</v>
      </c>
      <c r="F559" s="174">
        <v>224.33</v>
      </c>
      <c r="G559" s="174">
        <v>4.74</v>
      </c>
      <c r="H559" s="176" t="s">
        <v>420</v>
      </c>
      <c r="I559" s="177">
        <v>1312.33</v>
      </c>
      <c r="J559" s="181">
        <v>1.5182035618413966E-4</v>
      </c>
      <c r="K559" s="179" t="s">
        <v>60</v>
      </c>
    </row>
    <row r="560" spans="1:11" ht="19.5" x14ac:dyDescent="0.2">
      <c r="A560" s="173" t="s">
        <v>1565</v>
      </c>
      <c r="B560" s="174" t="s">
        <v>426</v>
      </c>
      <c r="C560" s="174" t="s">
        <v>56</v>
      </c>
      <c r="D560" s="174" t="s">
        <v>427</v>
      </c>
      <c r="E560" s="175" t="s">
        <v>58</v>
      </c>
      <c r="F560" s="174">
        <v>224.33</v>
      </c>
      <c r="G560" s="174">
        <v>14.18</v>
      </c>
      <c r="H560" s="176" t="s">
        <v>428</v>
      </c>
      <c r="I560" s="177">
        <v>3928.01</v>
      </c>
      <c r="J560" s="181">
        <v>4.5442219357544398E-4</v>
      </c>
      <c r="K560" s="179" t="s">
        <v>60</v>
      </c>
    </row>
    <row r="561" spans="1:11" x14ac:dyDescent="0.2">
      <c r="A561" s="173" t="s">
        <v>1566</v>
      </c>
      <c r="B561" s="174"/>
      <c r="C561" s="174"/>
      <c r="D561" s="174" t="s">
        <v>681</v>
      </c>
      <c r="E561" s="175"/>
      <c r="F561" s="174"/>
      <c r="G561" s="174"/>
      <c r="H561" s="176" t="s">
        <v>50</v>
      </c>
      <c r="I561" s="177">
        <v>35779.760000000002</v>
      </c>
      <c r="J561" s="181">
        <v>4.1392758737383373E-3</v>
      </c>
      <c r="K561" s="179" t="s">
        <v>51</v>
      </c>
    </row>
    <row r="562" spans="1:11" ht="19.5" x14ac:dyDescent="0.2">
      <c r="A562" s="173" t="s">
        <v>1567</v>
      </c>
      <c r="B562" s="174" t="s">
        <v>1380</v>
      </c>
      <c r="C562" s="174" t="s">
        <v>56</v>
      </c>
      <c r="D562" s="174" t="s">
        <v>1381</v>
      </c>
      <c r="E562" s="175" t="s">
        <v>71</v>
      </c>
      <c r="F562" s="174">
        <v>52</v>
      </c>
      <c r="G562" s="174">
        <v>17.149999999999999</v>
      </c>
      <c r="H562" s="176" t="s">
        <v>1382</v>
      </c>
      <c r="I562" s="177">
        <v>1101.3599999999999</v>
      </c>
      <c r="J562" s="181">
        <v>1.274137354834257E-4</v>
      </c>
      <c r="K562" s="179" t="s">
        <v>60</v>
      </c>
    </row>
    <row r="563" spans="1:11" ht="19.5" x14ac:dyDescent="0.2">
      <c r="A563" s="173" t="s">
        <v>1568</v>
      </c>
      <c r="B563" s="174" t="s">
        <v>1384</v>
      </c>
      <c r="C563" s="174" t="s">
        <v>56</v>
      </c>
      <c r="D563" s="174" t="s">
        <v>1385</v>
      </c>
      <c r="E563" s="175" t="s">
        <v>71</v>
      </c>
      <c r="F563" s="174">
        <v>56</v>
      </c>
      <c r="G563" s="174">
        <v>14.5</v>
      </c>
      <c r="H563" s="176" t="s">
        <v>1386</v>
      </c>
      <c r="I563" s="177">
        <v>1002.96</v>
      </c>
      <c r="J563" s="181">
        <v>1.1603007203862192E-4</v>
      </c>
      <c r="K563" s="179" t="s">
        <v>60</v>
      </c>
    </row>
    <row r="564" spans="1:11" ht="19.5" x14ac:dyDescent="0.2">
      <c r="A564" s="173" t="s">
        <v>1569</v>
      </c>
      <c r="B564" s="174" t="s">
        <v>1388</v>
      </c>
      <c r="C564" s="174" t="s">
        <v>56</v>
      </c>
      <c r="D564" s="174" t="s">
        <v>1389</v>
      </c>
      <c r="E564" s="175" t="s">
        <v>85</v>
      </c>
      <c r="F564" s="174">
        <v>402.38</v>
      </c>
      <c r="G564" s="174">
        <v>3.04</v>
      </c>
      <c r="H564" s="176" t="s">
        <v>1390</v>
      </c>
      <c r="I564" s="177">
        <v>1508.92</v>
      </c>
      <c r="J564" s="181">
        <v>1.7456338867005402E-4</v>
      </c>
      <c r="K564" s="179" t="s">
        <v>60</v>
      </c>
    </row>
    <row r="565" spans="1:11" ht="19.5" x14ac:dyDescent="0.2">
      <c r="A565" s="173" t="s">
        <v>1570</v>
      </c>
      <c r="B565" s="174" t="s">
        <v>713</v>
      </c>
      <c r="C565" s="174" t="s">
        <v>56</v>
      </c>
      <c r="D565" s="174" t="s">
        <v>714</v>
      </c>
      <c r="E565" s="175" t="s">
        <v>85</v>
      </c>
      <c r="F565" s="174">
        <v>842.06</v>
      </c>
      <c r="G565" s="174">
        <v>4.43</v>
      </c>
      <c r="H565" s="176" t="s">
        <v>715</v>
      </c>
      <c r="I565" s="177">
        <v>4606.0600000000004</v>
      </c>
      <c r="J565" s="181">
        <v>5.3286419559525297E-4</v>
      </c>
      <c r="K565" s="179" t="s">
        <v>60</v>
      </c>
    </row>
    <row r="566" spans="1:11" ht="19.5" x14ac:dyDescent="0.2">
      <c r="A566" s="173" t="s">
        <v>1571</v>
      </c>
      <c r="B566" s="174" t="s">
        <v>693</v>
      </c>
      <c r="C566" s="174" t="s">
        <v>56</v>
      </c>
      <c r="D566" s="174" t="s">
        <v>694</v>
      </c>
      <c r="E566" s="175" t="s">
        <v>71</v>
      </c>
      <c r="F566" s="174">
        <v>52</v>
      </c>
      <c r="G566" s="174">
        <v>28.06</v>
      </c>
      <c r="H566" s="176" t="s">
        <v>695</v>
      </c>
      <c r="I566" s="177">
        <v>1802.32</v>
      </c>
      <c r="J566" s="181">
        <v>2.0850614125852383E-4</v>
      </c>
      <c r="K566" s="179" t="s">
        <v>60</v>
      </c>
    </row>
    <row r="567" spans="1:11" ht="19.5" x14ac:dyDescent="0.2">
      <c r="A567" s="173" t="s">
        <v>1572</v>
      </c>
      <c r="B567" s="174" t="s">
        <v>1404</v>
      </c>
      <c r="C567" s="174" t="s">
        <v>56</v>
      </c>
      <c r="D567" s="174" t="s">
        <v>1405</v>
      </c>
      <c r="E567" s="175" t="s">
        <v>71</v>
      </c>
      <c r="F567" s="174">
        <v>32</v>
      </c>
      <c r="G567" s="174">
        <v>33.200000000000003</v>
      </c>
      <c r="H567" s="176" t="s">
        <v>1406</v>
      </c>
      <c r="I567" s="177">
        <v>1312.32</v>
      </c>
      <c r="J567" s="181">
        <v>1.5181919930777331E-4</v>
      </c>
      <c r="K567" s="179" t="s">
        <v>60</v>
      </c>
    </row>
    <row r="568" spans="1:11" ht="19.5" x14ac:dyDescent="0.2">
      <c r="A568" s="173" t="s">
        <v>1573</v>
      </c>
      <c r="B568" s="174" t="s">
        <v>1574</v>
      </c>
      <c r="C568" s="174" t="s">
        <v>56</v>
      </c>
      <c r="D568" s="174" t="s">
        <v>1575</v>
      </c>
      <c r="E568" s="175" t="s">
        <v>71</v>
      </c>
      <c r="F568" s="174">
        <v>7</v>
      </c>
      <c r="G568" s="174">
        <v>24.78</v>
      </c>
      <c r="H568" s="176" t="s">
        <v>1576</v>
      </c>
      <c r="I568" s="177">
        <v>214.27</v>
      </c>
      <c r="J568" s="181">
        <v>2.4788389901606763E-5</v>
      </c>
      <c r="K568" s="179" t="s">
        <v>60</v>
      </c>
    </row>
    <row r="569" spans="1:11" ht="19.5" x14ac:dyDescent="0.2">
      <c r="A569" s="173" t="s">
        <v>1577</v>
      </c>
      <c r="B569" s="174" t="s">
        <v>705</v>
      </c>
      <c r="C569" s="174" t="s">
        <v>56</v>
      </c>
      <c r="D569" s="174" t="s">
        <v>706</v>
      </c>
      <c r="E569" s="175" t="s">
        <v>71</v>
      </c>
      <c r="F569" s="174">
        <v>23</v>
      </c>
      <c r="G569" s="174">
        <v>11.94</v>
      </c>
      <c r="H569" s="176" t="s">
        <v>707</v>
      </c>
      <c r="I569" s="177">
        <v>339.25</v>
      </c>
      <c r="J569" s="181">
        <v>3.9247030728147171E-5</v>
      </c>
      <c r="K569" s="179" t="s">
        <v>60</v>
      </c>
    </row>
    <row r="570" spans="1:11" ht="19.5" x14ac:dyDescent="0.2">
      <c r="A570" s="173" t="s">
        <v>1578</v>
      </c>
      <c r="B570" s="174" t="s">
        <v>993</v>
      </c>
      <c r="C570" s="174" t="s">
        <v>56</v>
      </c>
      <c r="D570" s="174" t="s">
        <v>994</v>
      </c>
      <c r="E570" s="175" t="s">
        <v>71</v>
      </c>
      <c r="F570" s="174">
        <v>1</v>
      </c>
      <c r="G570" s="174">
        <v>12.57</v>
      </c>
      <c r="H570" s="176" t="s">
        <v>995</v>
      </c>
      <c r="I570" s="177">
        <v>15.52</v>
      </c>
      <c r="J570" s="181">
        <v>1.7954721205625471E-6</v>
      </c>
      <c r="K570" s="179" t="s">
        <v>60</v>
      </c>
    </row>
    <row r="571" spans="1:11" ht="19.5" x14ac:dyDescent="0.2">
      <c r="A571" s="173" t="s">
        <v>1579</v>
      </c>
      <c r="B571" s="174" t="s">
        <v>1580</v>
      </c>
      <c r="C571" s="174" t="s">
        <v>69</v>
      </c>
      <c r="D571" s="174" t="s">
        <v>1581</v>
      </c>
      <c r="E571" s="175" t="s">
        <v>71</v>
      </c>
      <c r="F571" s="174">
        <v>4</v>
      </c>
      <c r="G571" s="174">
        <v>49.81</v>
      </c>
      <c r="H571" s="176" t="s">
        <v>1582</v>
      </c>
      <c r="I571" s="177">
        <v>246.12</v>
      </c>
      <c r="J571" s="181">
        <v>2.8473041128405545E-5</v>
      </c>
      <c r="K571" s="179" t="s">
        <v>60</v>
      </c>
    </row>
    <row r="572" spans="1:11" ht="19.5" x14ac:dyDescent="0.2">
      <c r="A572" s="173" t="s">
        <v>1583</v>
      </c>
      <c r="B572" s="174" t="s">
        <v>1584</v>
      </c>
      <c r="C572" s="174" t="s">
        <v>56</v>
      </c>
      <c r="D572" s="174" t="s">
        <v>1585</v>
      </c>
      <c r="E572" s="175" t="s">
        <v>85</v>
      </c>
      <c r="F572" s="174">
        <v>295.61</v>
      </c>
      <c r="G572" s="174">
        <v>11.1</v>
      </c>
      <c r="H572" s="176" t="s">
        <v>1586</v>
      </c>
      <c r="I572" s="177">
        <v>4052.81</v>
      </c>
      <c r="J572" s="181">
        <v>4.6886001062739022E-4</v>
      </c>
      <c r="K572" s="179" t="s">
        <v>60</v>
      </c>
    </row>
    <row r="573" spans="1:11" ht="19.5" x14ac:dyDescent="0.2">
      <c r="A573" s="173" t="s">
        <v>1587</v>
      </c>
      <c r="B573" s="174" t="s">
        <v>978</v>
      </c>
      <c r="C573" s="174" t="s">
        <v>69</v>
      </c>
      <c r="D573" s="174" t="s">
        <v>979</v>
      </c>
      <c r="E573" s="175" t="s">
        <v>71</v>
      </c>
      <c r="F573" s="174">
        <v>56</v>
      </c>
      <c r="G573" s="174">
        <v>273.19</v>
      </c>
      <c r="H573" s="176" t="s">
        <v>980</v>
      </c>
      <c r="I573" s="177">
        <v>18899.439999999999</v>
      </c>
      <c r="J573" s="181">
        <v>2.1864315473095761E-3</v>
      </c>
      <c r="K573" s="179" t="s">
        <v>60</v>
      </c>
    </row>
    <row r="574" spans="1:11" ht="29.25" x14ac:dyDescent="0.2">
      <c r="A574" s="173" t="s">
        <v>1588</v>
      </c>
      <c r="B574" s="174" t="s">
        <v>1589</v>
      </c>
      <c r="C574" s="174" t="s">
        <v>56</v>
      </c>
      <c r="D574" s="174" t="s">
        <v>1590</v>
      </c>
      <c r="E574" s="175" t="s">
        <v>71</v>
      </c>
      <c r="F574" s="174">
        <v>1</v>
      </c>
      <c r="G574" s="174">
        <v>549.15</v>
      </c>
      <c r="H574" s="176" t="s">
        <v>1591</v>
      </c>
      <c r="I574" s="177">
        <v>678.41</v>
      </c>
      <c r="J574" s="181">
        <v>7.8483649568997265E-5</v>
      </c>
      <c r="K574" s="179" t="s">
        <v>60</v>
      </c>
    </row>
    <row r="575" spans="1:11" x14ac:dyDescent="0.2">
      <c r="A575" s="173" t="s">
        <v>1592</v>
      </c>
      <c r="B575" s="174"/>
      <c r="C575" s="174"/>
      <c r="D575" s="174" t="s">
        <v>491</v>
      </c>
      <c r="E575" s="175"/>
      <c r="F575" s="174"/>
      <c r="G575" s="174"/>
      <c r="H575" s="176" t="s">
        <v>50</v>
      </c>
      <c r="I575" s="177">
        <v>25595.4</v>
      </c>
      <c r="J575" s="181">
        <v>2.9610713347066118E-3</v>
      </c>
      <c r="K575" s="179" t="s">
        <v>51</v>
      </c>
    </row>
    <row r="576" spans="1:11" x14ac:dyDescent="0.2">
      <c r="A576" s="173" t="s">
        <v>1593</v>
      </c>
      <c r="B576" s="174"/>
      <c r="C576" s="174"/>
      <c r="D576" s="174" t="s">
        <v>493</v>
      </c>
      <c r="E576" s="175"/>
      <c r="F576" s="174"/>
      <c r="G576" s="174"/>
      <c r="H576" s="176" t="s">
        <v>50</v>
      </c>
      <c r="I576" s="177">
        <v>6763.47</v>
      </c>
      <c r="J576" s="181">
        <v>7.8244985974620939E-4</v>
      </c>
      <c r="K576" s="179" t="s">
        <v>51</v>
      </c>
    </row>
    <row r="577" spans="1:11" ht="19.5" x14ac:dyDescent="0.2">
      <c r="A577" s="173" t="s">
        <v>1594</v>
      </c>
      <c r="B577" s="174" t="s">
        <v>495</v>
      </c>
      <c r="C577" s="174" t="s">
        <v>56</v>
      </c>
      <c r="D577" s="174" t="s">
        <v>496</v>
      </c>
      <c r="E577" s="175" t="s">
        <v>85</v>
      </c>
      <c r="F577" s="174">
        <v>40.06</v>
      </c>
      <c r="G577" s="174">
        <v>36.5</v>
      </c>
      <c r="H577" s="176" t="s">
        <v>497</v>
      </c>
      <c r="I577" s="177">
        <v>1806.3</v>
      </c>
      <c r="J577" s="181">
        <v>2.0896657805232789E-4</v>
      </c>
      <c r="K577" s="179" t="s">
        <v>60</v>
      </c>
    </row>
    <row r="578" spans="1:11" ht="19.5" x14ac:dyDescent="0.2">
      <c r="A578" s="173" t="s">
        <v>1595</v>
      </c>
      <c r="B578" s="174" t="s">
        <v>1596</v>
      </c>
      <c r="C578" s="174" t="s">
        <v>56</v>
      </c>
      <c r="D578" s="174" t="s">
        <v>1597</v>
      </c>
      <c r="E578" s="175" t="s">
        <v>85</v>
      </c>
      <c r="F578" s="174">
        <v>6.3</v>
      </c>
      <c r="G578" s="174">
        <v>32.74</v>
      </c>
      <c r="H578" s="176" t="s">
        <v>1598</v>
      </c>
      <c r="I578" s="177">
        <v>254.77</v>
      </c>
      <c r="J578" s="181">
        <v>2.9473739185291244E-5</v>
      </c>
      <c r="K578" s="179" t="s">
        <v>60</v>
      </c>
    </row>
    <row r="579" spans="1:11" ht="19.5" x14ac:dyDescent="0.2">
      <c r="A579" s="173" t="s">
        <v>1599</v>
      </c>
      <c r="B579" s="174" t="s">
        <v>499</v>
      </c>
      <c r="C579" s="174" t="s">
        <v>56</v>
      </c>
      <c r="D579" s="174" t="s">
        <v>500</v>
      </c>
      <c r="E579" s="175" t="s">
        <v>85</v>
      </c>
      <c r="F579" s="174">
        <v>45.99</v>
      </c>
      <c r="G579" s="174">
        <v>26.22</v>
      </c>
      <c r="H579" s="176" t="s">
        <v>501</v>
      </c>
      <c r="I579" s="177">
        <v>1489.61</v>
      </c>
      <c r="J579" s="181">
        <v>1.7232946040664793E-4</v>
      </c>
      <c r="K579" s="179" t="s">
        <v>60</v>
      </c>
    </row>
    <row r="580" spans="1:11" ht="19.5" x14ac:dyDescent="0.2">
      <c r="A580" s="173" t="s">
        <v>1600</v>
      </c>
      <c r="B580" s="174" t="s">
        <v>503</v>
      </c>
      <c r="C580" s="174" t="s">
        <v>56</v>
      </c>
      <c r="D580" s="174" t="s">
        <v>504</v>
      </c>
      <c r="E580" s="175" t="s">
        <v>85</v>
      </c>
      <c r="F580" s="174">
        <v>6.72</v>
      </c>
      <c r="G580" s="174">
        <v>20.47</v>
      </c>
      <c r="H580" s="176" t="s">
        <v>505</v>
      </c>
      <c r="I580" s="177">
        <v>169.88</v>
      </c>
      <c r="J580" s="181">
        <v>1.9653015711415302E-5</v>
      </c>
      <c r="K580" s="179" t="s">
        <v>60</v>
      </c>
    </row>
    <row r="581" spans="1:11" ht="19.5" x14ac:dyDescent="0.2">
      <c r="A581" s="173" t="s">
        <v>1601</v>
      </c>
      <c r="B581" s="174" t="s">
        <v>1602</v>
      </c>
      <c r="C581" s="174" t="s">
        <v>56</v>
      </c>
      <c r="D581" s="174" t="s">
        <v>1603</v>
      </c>
      <c r="E581" s="175" t="s">
        <v>85</v>
      </c>
      <c r="F581" s="174">
        <v>20.3</v>
      </c>
      <c r="G581" s="174">
        <v>45.76</v>
      </c>
      <c r="H581" s="176" t="s">
        <v>1604</v>
      </c>
      <c r="I581" s="177">
        <v>1147.55</v>
      </c>
      <c r="J581" s="181">
        <v>1.327573474195587E-4</v>
      </c>
      <c r="K581" s="179" t="s">
        <v>60</v>
      </c>
    </row>
    <row r="582" spans="1:11" ht="19.5" x14ac:dyDescent="0.2">
      <c r="A582" s="173" t="s">
        <v>1605</v>
      </c>
      <c r="B582" s="174" t="s">
        <v>1606</v>
      </c>
      <c r="C582" s="174" t="s">
        <v>56</v>
      </c>
      <c r="D582" s="174" t="s">
        <v>1607</v>
      </c>
      <c r="E582" s="175" t="s">
        <v>85</v>
      </c>
      <c r="F582" s="174">
        <v>13.58</v>
      </c>
      <c r="G582" s="174">
        <v>33.21</v>
      </c>
      <c r="H582" s="176" t="s">
        <v>1608</v>
      </c>
      <c r="I582" s="177">
        <v>557.04999999999995</v>
      </c>
      <c r="J582" s="181">
        <v>6.4443797987072599E-5</v>
      </c>
      <c r="K582" s="179" t="s">
        <v>60</v>
      </c>
    </row>
    <row r="583" spans="1:11" ht="19.5" x14ac:dyDescent="0.2">
      <c r="A583" s="173" t="s">
        <v>1609</v>
      </c>
      <c r="B583" s="174" t="s">
        <v>507</v>
      </c>
      <c r="C583" s="174" t="s">
        <v>56</v>
      </c>
      <c r="D583" s="174" t="s">
        <v>508</v>
      </c>
      <c r="E583" s="175" t="s">
        <v>85</v>
      </c>
      <c r="F583" s="174">
        <v>6.04</v>
      </c>
      <c r="G583" s="174">
        <v>28.26</v>
      </c>
      <c r="H583" s="176" t="s">
        <v>509</v>
      </c>
      <c r="I583" s="177">
        <v>210.85</v>
      </c>
      <c r="J583" s="181">
        <v>2.4392738184317851E-5</v>
      </c>
      <c r="K583" s="179" t="s">
        <v>60</v>
      </c>
    </row>
    <row r="584" spans="1:11" ht="19.5" x14ac:dyDescent="0.2">
      <c r="A584" s="173" t="s">
        <v>1610</v>
      </c>
      <c r="B584" s="174" t="s">
        <v>515</v>
      </c>
      <c r="C584" s="174" t="s">
        <v>56</v>
      </c>
      <c r="D584" s="174" t="s">
        <v>516</v>
      </c>
      <c r="E584" s="175" t="s">
        <v>85</v>
      </c>
      <c r="F584" s="174">
        <v>41.65</v>
      </c>
      <c r="G584" s="174">
        <v>21.92</v>
      </c>
      <c r="H584" s="176" t="s">
        <v>517</v>
      </c>
      <c r="I584" s="177">
        <v>1127.46</v>
      </c>
      <c r="J584" s="181">
        <v>1.3043318279957791E-4</v>
      </c>
      <c r="K584" s="179" t="s">
        <v>60</v>
      </c>
    </row>
    <row r="585" spans="1:11" x14ac:dyDescent="0.2">
      <c r="A585" s="173" t="s">
        <v>1611</v>
      </c>
      <c r="B585" s="174"/>
      <c r="C585" s="174"/>
      <c r="D585" s="174" t="s">
        <v>525</v>
      </c>
      <c r="E585" s="175"/>
      <c r="F585" s="174"/>
      <c r="G585" s="174"/>
      <c r="H585" s="176" t="s">
        <v>50</v>
      </c>
      <c r="I585" s="177">
        <v>1079.06</v>
      </c>
      <c r="J585" s="181">
        <v>1.2483390118648338E-4</v>
      </c>
      <c r="K585" s="179" t="s">
        <v>51</v>
      </c>
    </row>
    <row r="586" spans="1:11" ht="19.5" x14ac:dyDescent="0.2">
      <c r="A586" s="173" t="s">
        <v>1612</v>
      </c>
      <c r="B586" s="174" t="s">
        <v>1613</v>
      </c>
      <c r="C586" s="174" t="s">
        <v>56</v>
      </c>
      <c r="D586" s="174" t="s">
        <v>1614</v>
      </c>
      <c r="E586" s="175" t="s">
        <v>71</v>
      </c>
      <c r="F586" s="174">
        <v>2</v>
      </c>
      <c r="G586" s="174">
        <v>112.1</v>
      </c>
      <c r="H586" s="176" t="s">
        <v>1615</v>
      </c>
      <c r="I586" s="177">
        <v>276.95999999999998</v>
      </c>
      <c r="J586" s="181">
        <v>3.2040847842203804E-5</v>
      </c>
      <c r="K586" s="179" t="s">
        <v>60</v>
      </c>
    </row>
    <row r="587" spans="1:11" x14ac:dyDescent="0.2">
      <c r="A587" s="173" t="s">
        <v>1616</v>
      </c>
      <c r="B587" s="174" t="s">
        <v>1617</v>
      </c>
      <c r="C587" s="174" t="s">
        <v>56</v>
      </c>
      <c r="D587" s="174" t="s">
        <v>1618</v>
      </c>
      <c r="E587" s="175" t="s">
        <v>71</v>
      </c>
      <c r="F587" s="174">
        <v>2</v>
      </c>
      <c r="G587" s="174">
        <v>40.17</v>
      </c>
      <c r="H587" s="176" t="s">
        <v>1619</v>
      </c>
      <c r="I587" s="177">
        <v>99.24</v>
      </c>
      <c r="J587" s="181">
        <v>1.1480841059576493E-5</v>
      </c>
      <c r="K587" s="179" t="s">
        <v>60</v>
      </c>
    </row>
    <row r="588" spans="1:11" ht="19.5" x14ac:dyDescent="0.2">
      <c r="A588" s="173" t="s">
        <v>1620</v>
      </c>
      <c r="B588" s="174" t="s">
        <v>1621</v>
      </c>
      <c r="C588" s="174" t="s">
        <v>56</v>
      </c>
      <c r="D588" s="174" t="s">
        <v>1622</v>
      </c>
      <c r="E588" s="175" t="s">
        <v>71</v>
      </c>
      <c r="F588" s="174">
        <v>4</v>
      </c>
      <c r="G588" s="174">
        <v>68.760000000000005</v>
      </c>
      <c r="H588" s="176" t="s">
        <v>1623</v>
      </c>
      <c r="I588" s="177">
        <v>339.76</v>
      </c>
      <c r="J588" s="181">
        <v>3.9306031422830605E-5</v>
      </c>
      <c r="K588" s="179" t="s">
        <v>60</v>
      </c>
    </row>
    <row r="589" spans="1:11" ht="19.5" x14ac:dyDescent="0.2">
      <c r="A589" s="173" t="s">
        <v>1624</v>
      </c>
      <c r="B589" s="174" t="s">
        <v>657</v>
      </c>
      <c r="C589" s="174" t="s">
        <v>69</v>
      </c>
      <c r="D589" s="174" t="s">
        <v>658</v>
      </c>
      <c r="E589" s="175" t="s">
        <v>71</v>
      </c>
      <c r="F589" s="174">
        <v>5</v>
      </c>
      <c r="G589" s="174">
        <v>58.79</v>
      </c>
      <c r="H589" s="176" t="s">
        <v>659</v>
      </c>
      <c r="I589" s="177">
        <v>363.1</v>
      </c>
      <c r="J589" s="181">
        <v>4.200618086187248E-5</v>
      </c>
      <c r="K589" s="179" t="s">
        <v>60</v>
      </c>
    </row>
    <row r="590" spans="1:11" x14ac:dyDescent="0.2">
      <c r="A590" s="173" t="s">
        <v>1625</v>
      </c>
      <c r="B590" s="174"/>
      <c r="C590" s="174"/>
      <c r="D590" s="174" t="s">
        <v>1626</v>
      </c>
      <c r="E590" s="175"/>
      <c r="F590" s="174"/>
      <c r="G590" s="174"/>
      <c r="H590" s="176" t="s">
        <v>50</v>
      </c>
      <c r="I590" s="177">
        <v>1080.03</v>
      </c>
      <c r="J590" s="181">
        <v>1.2494611819401853E-4</v>
      </c>
      <c r="K590" s="179" t="s">
        <v>51</v>
      </c>
    </row>
    <row r="591" spans="1:11" ht="29.25" x14ac:dyDescent="0.2">
      <c r="A591" s="173" t="s">
        <v>1627</v>
      </c>
      <c r="B591" s="174" t="s">
        <v>521</v>
      </c>
      <c r="C591" s="174" t="s">
        <v>69</v>
      </c>
      <c r="D591" s="174" t="s">
        <v>522</v>
      </c>
      <c r="E591" s="175" t="s">
        <v>71</v>
      </c>
      <c r="F591" s="174">
        <v>2</v>
      </c>
      <c r="G591" s="174">
        <v>214.97</v>
      </c>
      <c r="H591" s="176" t="s">
        <v>523</v>
      </c>
      <c r="I591" s="177">
        <v>531.14</v>
      </c>
      <c r="J591" s="181">
        <v>6.1446331321880882E-5</v>
      </c>
      <c r="K591" s="179" t="s">
        <v>60</v>
      </c>
    </row>
    <row r="592" spans="1:11" ht="19.5" x14ac:dyDescent="0.2">
      <c r="A592" s="173" t="s">
        <v>1628</v>
      </c>
      <c r="B592" s="174" t="s">
        <v>1629</v>
      </c>
      <c r="C592" s="174" t="s">
        <v>56</v>
      </c>
      <c r="D592" s="174" t="s">
        <v>1630</v>
      </c>
      <c r="E592" s="175" t="s">
        <v>71</v>
      </c>
      <c r="F592" s="174">
        <v>1</v>
      </c>
      <c r="G592" s="174">
        <v>385.52</v>
      </c>
      <c r="H592" s="176" t="s">
        <v>1631</v>
      </c>
      <c r="I592" s="177">
        <v>476.27</v>
      </c>
      <c r="J592" s="181">
        <v>5.5098550699763162E-5</v>
      </c>
      <c r="K592" s="179" t="s">
        <v>60</v>
      </c>
    </row>
    <row r="593" spans="1:11" ht="19.5" x14ac:dyDescent="0.2">
      <c r="A593" s="173" t="s">
        <v>1632</v>
      </c>
      <c r="B593" s="174" t="s">
        <v>657</v>
      </c>
      <c r="C593" s="174" t="s">
        <v>69</v>
      </c>
      <c r="D593" s="174" t="s">
        <v>658</v>
      </c>
      <c r="E593" s="175" t="s">
        <v>71</v>
      </c>
      <c r="F593" s="174">
        <v>1</v>
      </c>
      <c r="G593" s="174">
        <v>58.79</v>
      </c>
      <c r="H593" s="176" t="s">
        <v>659</v>
      </c>
      <c r="I593" s="177">
        <v>72.62</v>
      </c>
      <c r="J593" s="181">
        <v>8.4012361723744949E-6</v>
      </c>
      <c r="K593" s="179" t="s">
        <v>60</v>
      </c>
    </row>
    <row r="594" spans="1:11" x14ac:dyDescent="0.2">
      <c r="A594" s="173" t="s">
        <v>1633</v>
      </c>
      <c r="B594" s="174"/>
      <c r="C594" s="174"/>
      <c r="D594" s="174" t="s">
        <v>525</v>
      </c>
      <c r="E594" s="175"/>
      <c r="F594" s="174"/>
      <c r="G594" s="174"/>
      <c r="H594" s="176" t="s">
        <v>50</v>
      </c>
      <c r="I594" s="177">
        <v>2385.17</v>
      </c>
      <c r="J594" s="181">
        <v>2.7593468027075838E-4</v>
      </c>
      <c r="K594" s="179" t="s">
        <v>51</v>
      </c>
    </row>
    <row r="595" spans="1:11" ht="29.25" x14ac:dyDescent="0.2">
      <c r="A595" s="173" t="s">
        <v>1634</v>
      </c>
      <c r="B595" s="174" t="s">
        <v>1635</v>
      </c>
      <c r="C595" s="174" t="s">
        <v>56</v>
      </c>
      <c r="D595" s="174" t="s">
        <v>1636</v>
      </c>
      <c r="E595" s="175" t="s">
        <v>71</v>
      </c>
      <c r="F595" s="174">
        <v>18</v>
      </c>
      <c r="G595" s="174">
        <v>5.86</v>
      </c>
      <c r="H595" s="176" t="s">
        <v>1637</v>
      </c>
      <c r="I595" s="177">
        <v>130.13999999999999</v>
      </c>
      <c r="J595" s="181">
        <v>1.5055589031572801E-5</v>
      </c>
      <c r="K595" s="179" t="s">
        <v>60</v>
      </c>
    </row>
    <row r="596" spans="1:11" ht="29.25" x14ac:dyDescent="0.2">
      <c r="A596" s="173" t="s">
        <v>1638</v>
      </c>
      <c r="B596" s="174" t="s">
        <v>555</v>
      </c>
      <c r="C596" s="174" t="s">
        <v>56</v>
      </c>
      <c r="D596" s="174" t="s">
        <v>556</v>
      </c>
      <c r="E596" s="175" t="s">
        <v>71</v>
      </c>
      <c r="F596" s="174">
        <v>5</v>
      </c>
      <c r="G596" s="174">
        <v>13.29</v>
      </c>
      <c r="H596" s="176" t="s">
        <v>557</v>
      </c>
      <c r="I596" s="177">
        <v>82.05</v>
      </c>
      <c r="J596" s="181">
        <v>9.4921705858348576E-6</v>
      </c>
      <c r="K596" s="179" t="s">
        <v>60</v>
      </c>
    </row>
    <row r="597" spans="1:11" ht="19.5" x14ac:dyDescent="0.2">
      <c r="A597" s="173" t="s">
        <v>1639</v>
      </c>
      <c r="B597" s="174" t="s">
        <v>1640</v>
      </c>
      <c r="C597" s="174" t="s">
        <v>56</v>
      </c>
      <c r="D597" s="174" t="s">
        <v>1641</v>
      </c>
      <c r="E597" s="175" t="s">
        <v>71</v>
      </c>
      <c r="F597" s="174">
        <v>4</v>
      </c>
      <c r="G597" s="174">
        <v>19.09</v>
      </c>
      <c r="H597" s="176" t="s">
        <v>1642</v>
      </c>
      <c r="I597" s="177">
        <v>94.32</v>
      </c>
      <c r="J597" s="181">
        <v>1.0911657887336305E-5</v>
      </c>
      <c r="K597" s="179" t="s">
        <v>60</v>
      </c>
    </row>
    <row r="598" spans="1:11" x14ac:dyDescent="0.2">
      <c r="A598" s="173" t="s">
        <v>1643</v>
      </c>
      <c r="B598" s="174" t="s">
        <v>1644</v>
      </c>
      <c r="C598" s="174" t="s">
        <v>69</v>
      </c>
      <c r="D598" s="174" t="s">
        <v>1645</v>
      </c>
      <c r="E598" s="175" t="s">
        <v>71</v>
      </c>
      <c r="F598" s="174">
        <v>1</v>
      </c>
      <c r="G598" s="174">
        <v>34.450000000000003</v>
      </c>
      <c r="H598" s="176" t="s">
        <v>1646</v>
      </c>
      <c r="I598" s="177">
        <v>42.55</v>
      </c>
      <c r="J598" s="181">
        <v>4.9225089387845608E-6</v>
      </c>
      <c r="K598" s="179" t="s">
        <v>60</v>
      </c>
    </row>
    <row r="599" spans="1:11" ht="19.5" x14ac:dyDescent="0.2">
      <c r="A599" s="173" t="s">
        <v>1647</v>
      </c>
      <c r="B599" s="174" t="s">
        <v>1648</v>
      </c>
      <c r="C599" s="174" t="s">
        <v>56</v>
      </c>
      <c r="D599" s="174" t="s">
        <v>1649</v>
      </c>
      <c r="E599" s="175" t="s">
        <v>71</v>
      </c>
      <c r="F599" s="174">
        <v>2</v>
      </c>
      <c r="G599" s="174">
        <v>12.05</v>
      </c>
      <c r="H599" s="176" t="s">
        <v>1650</v>
      </c>
      <c r="I599" s="177">
        <v>29.76</v>
      </c>
      <c r="J599" s="181">
        <v>3.4428640662333377E-6</v>
      </c>
      <c r="K599" s="179" t="s">
        <v>60</v>
      </c>
    </row>
    <row r="600" spans="1:11" ht="19.5" x14ac:dyDescent="0.2">
      <c r="A600" s="173" t="s">
        <v>1651</v>
      </c>
      <c r="B600" s="174" t="s">
        <v>1652</v>
      </c>
      <c r="C600" s="174" t="s">
        <v>56</v>
      </c>
      <c r="D600" s="174" t="s">
        <v>1653</v>
      </c>
      <c r="E600" s="175" t="s">
        <v>71</v>
      </c>
      <c r="F600" s="174">
        <v>2</v>
      </c>
      <c r="G600" s="174">
        <v>16.13</v>
      </c>
      <c r="H600" s="176" t="s">
        <v>1654</v>
      </c>
      <c r="I600" s="177">
        <v>39.840000000000003</v>
      </c>
      <c r="J600" s="181">
        <v>4.60899544350592E-6</v>
      </c>
      <c r="K600" s="179" t="s">
        <v>60</v>
      </c>
    </row>
    <row r="601" spans="1:11" ht="19.5" x14ac:dyDescent="0.2">
      <c r="A601" s="173" t="s">
        <v>1655</v>
      </c>
      <c r="B601" s="174" t="s">
        <v>1656</v>
      </c>
      <c r="C601" s="174" t="s">
        <v>56</v>
      </c>
      <c r="D601" s="174" t="s">
        <v>1657</v>
      </c>
      <c r="E601" s="175" t="s">
        <v>71</v>
      </c>
      <c r="F601" s="174">
        <v>1</v>
      </c>
      <c r="G601" s="174">
        <v>12.53</v>
      </c>
      <c r="H601" s="176" t="s">
        <v>1658</v>
      </c>
      <c r="I601" s="177">
        <v>15.47</v>
      </c>
      <c r="J601" s="181">
        <v>1.7896877387308378E-6</v>
      </c>
      <c r="K601" s="179" t="s">
        <v>60</v>
      </c>
    </row>
    <row r="602" spans="1:11" ht="19.5" x14ac:dyDescent="0.2">
      <c r="A602" s="173" t="s">
        <v>1659</v>
      </c>
      <c r="B602" s="174" t="s">
        <v>1660</v>
      </c>
      <c r="C602" s="174" t="s">
        <v>56</v>
      </c>
      <c r="D602" s="174" t="s">
        <v>1661</v>
      </c>
      <c r="E602" s="175" t="s">
        <v>71</v>
      </c>
      <c r="F602" s="174">
        <v>2</v>
      </c>
      <c r="G602" s="174">
        <v>37.950000000000003</v>
      </c>
      <c r="H602" s="176" t="s">
        <v>1662</v>
      </c>
      <c r="I602" s="177">
        <v>93.76</v>
      </c>
      <c r="J602" s="181">
        <v>1.084687281082116E-5</v>
      </c>
      <c r="K602" s="179" t="s">
        <v>60</v>
      </c>
    </row>
    <row r="603" spans="1:11" x14ac:dyDescent="0.2">
      <c r="A603" s="173" t="s">
        <v>1663</v>
      </c>
      <c r="B603" s="174" t="s">
        <v>1664</v>
      </c>
      <c r="C603" s="174" t="s">
        <v>69</v>
      </c>
      <c r="D603" s="174" t="s">
        <v>1665</v>
      </c>
      <c r="E603" s="175" t="s">
        <v>71</v>
      </c>
      <c r="F603" s="174">
        <v>4</v>
      </c>
      <c r="G603" s="174">
        <v>44.53</v>
      </c>
      <c r="H603" s="176" t="s">
        <v>1666</v>
      </c>
      <c r="I603" s="177">
        <v>220.04</v>
      </c>
      <c r="J603" s="181">
        <v>2.5455907564986009E-5</v>
      </c>
      <c r="K603" s="179" t="s">
        <v>60</v>
      </c>
    </row>
    <row r="604" spans="1:11" ht="19.5" x14ac:dyDescent="0.2">
      <c r="A604" s="173" t="s">
        <v>1667</v>
      </c>
      <c r="B604" s="174" t="s">
        <v>943</v>
      </c>
      <c r="C604" s="174" t="s">
        <v>56</v>
      </c>
      <c r="D604" s="174" t="s">
        <v>944</v>
      </c>
      <c r="E604" s="175" t="s">
        <v>71</v>
      </c>
      <c r="F604" s="174">
        <v>10</v>
      </c>
      <c r="G604" s="174">
        <v>15.55</v>
      </c>
      <c r="H604" s="176" t="s">
        <v>945</v>
      </c>
      <c r="I604" s="177">
        <v>192.1</v>
      </c>
      <c r="J604" s="181">
        <v>2.2223594997426888E-5</v>
      </c>
      <c r="K604" s="179" t="s">
        <v>60</v>
      </c>
    </row>
    <row r="605" spans="1:11" ht="19.5" x14ac:dyDescent="0.2">
      <c r="A605" s="173" t="s">
        <v>1668</v>
      </c>
      <c r="B605" s="174" t="s">
        <v>563</v>
      </c>
      <c r="C605" s="174" t="s">
        <v>56</v>
      </c>
      <c r="D605" s="174" t="s">
        <v>564</v>
      </c>
      <c r="E605" s="175" t="s">
        <v>71</v>
      </c>
      <c r="F605" s="174">
        <v>16</v>
      </c>
      <c r="G605" s="174">
        <v>8.99</v>
      </c>
      <c r="H605" s="176" t="s">
        <v>565</v>
      </c>
      <c r="I605" s="177">
        <v>177.6</v>
      </c>
      <c r="J605" s="181">
        <v>2.0546124266231209E-5</v>
      </c>
      <c r="K605" s="179" t="s">
        <v>60</v>
      </c>
    </row>
    <row r="606" spans="1:11" ht="19.5" x14ac:dyDescent="0.2">
      <c r="A606" s="173" t="s">
        <v>1669</v>
      </c>
      <c r="B606" s="174" t="s">
        <v>1670</v>
      </c>
      <c r="C606" s="174" t="s">
        <v>56</v>
      </c>
      <c r="D606" s="174" t="s">
        <v>1671</v>
      </c>
      <c r="E606" s="175" t="s">
        <v>71</v>
      </c>
      <c r="F606" s="174">
        <v>5</v>
      </c>
      <c r="G606" s="174">
        <v>41.4</v>
      </c>
      <c r="H606" s="176" t="s">
        <v>1672</v>
      </c>
      <c r="I606" s="177">
        <v>255.7</v>
      </c>
      <c r="J606" s="181">
        <v>2.9581328687361037E-5</v>
      </c>
      <c r="K606" s="179" t="s">
        <v>60</v>
      </c>
    </row>
    <row r="607" spans="1:11" ht="19.5" x14ac:dyDescent="0.2">
      <c r="A607" s="173" t="s">
        <v>1673</v>
      </c>
      <c r="B607" s="174" t="s">
        <v>1361</v>
      </c>
      <c r="C607" s="174" t="s">
        <v>56</v>
      </c>
      <c r="D607" s="174" t="s">
        <v>1362</v>
      </c>
      <c r="E607" s="175" t="s">
        <v>71</v>
      </c>
      <c r="F607" s="174">
        <v>4</v>
      </c>
      <c r="G607" s="174">
        <v>11.92</v>
      </c>
      <c r="H607" s="176" t="s">
        <v>1363</v>
      </c>
      <c r="I607" s="177">
        <v>58.88</v>
      </c>
      <c r="J607" s="181">
        <v>6.8116880450207973E-6</v>
      </c>
      <c r="K607" s="179" t="s">
        <v>60</v>
      </c>
    </row>
    <row r="608" spans="1:11" x14ac:dyDescent="0.2">
      <c r="A608" s="173" t="s">
        <v>1674</v>
      </c>
      <c r="B608" s="174" t="s">
        <v>1675</v>
      </c>
      <c r="C608" s="174" t="s">
        <v>69</v>
      </c>
      <c r="D608" s="174" t="s">
        <v>1676</v>
      </c>
      <c r="E608" s="175" t="s">
        <v>71</v>
      </c>
      <c r="F608" s="174">
        <v>2</v>
      </c>
      <c r="G608" s="174">
        <v>42.67</v>
      </c>
      <c r="H608" s="176" t="s">
        <v>1677</v>
      </c>
      <c r="I608" s="177">
        <v>105.42</v>
      </c>
      <c r="J608" s="181">
        <v>1.2195790653975755E-5</v>
      </c>
      <c r="K608" s="179" t="s">
        <v>60</v>
      </c>
    </row>
    <row r="609" spans="1:11" ht="19.5" x14ac:dyDescent="0.2">
      <c r="A609" s="173" t="s">
        <v>1678</v>
      </c>
      <c r="B609" s="174" t="s">
        <v>1679</v>
      </c>
      <c r="C609" s="174" t="s">
        <v>69</v>
      </c>
      <c r="D609" s="174" t="s">
        <v>1680</v>
      </c>
      <c r="E609" s="175" t="s">
        <v>71</v>
      </c>
      <c r="F609" s="174">
        <v>5</v>
      </c>
      <c r="G609" s="174">
        <v>66.819999999999993</v>
      </c>
      <c r="H609" s="176" t="s">
        <v>1681</v>
      </c>
      <c r="I609" s="177">
        <v>412.7</v>
      </c>
      <c r="J609" s="181">
        <v>4.7744287638928039E-5</v>
      </c>
      <c r="K609" s="179" t="s">
        <v>60</v>
      </c>
    </row>
    <row r="610" spans="1:11" ht="19.5" x14ac:dyDescent="0.2">
      <c r="A610" s="173" t="s">
        <v>1682</v>
      </c>
      <c r="B610" s="174" t="s">
        <v>1683</v>
      </c>
      <c r="C610" s="174" t="s">
        <v>56</v>
      </c>
      <c r="D610" s="174" t="s">
        <v>1684</v>
      </c>
      <c r="E610" s="175" t="s">
        <v>71</v>
      </c>
      <c r="F610" s="174">
        <v>2</v>
      </c>
      <c r="G610" s="174">
        <v>64.069999999999993</v>
      </c>
      <c r="H610" s="176" t="s">
        <v>1685</v>
      </c>
      <c r="I610" s="177">
        <v>158.30000000000001</v>
      </c>
      <c r="J610" s="181">
        <v>1.8313352879191443E-5</v>
      </c>
      <c r="K610" s="179" t="s">
        <v>60</v>
      </c>
    </row>
    <row r="611" spans="1:11" ht="29.25" x14ac:dyDescent="0.2">
      <c r="A611" s="173" t="s">
        <v>1686</v>
      </c>
      <c r="B611" s="174" t="s">
        <v>1687</v>
      </c>
      <c r="C611" s="174" t="s">
        <v>69</v>
      </c>
      <c r="D611" s="174" t="s">
        <v>1688</v>
      </c>
      <c r="E611" s="175" t="s">
        <v>71</v>
      </c>
      <c r="F611" s="174">
        <v>1</v>
      </c>
      <c r="G611" s="174">
        <v>103.27</v>
      </c>
      <c r="H611" s="176" t="s">
        <v>1689</v>
      </c>
      <c r="I611" s="177">
        <v>127.57</v>
      </c>
      <c r="J611" s="181">
        <v>1.4758271805422946E-5</v>
      </c>
      <c r="K611" s="179" t="s">
        <v>60</v>
      </c>
    </row>
    <row r="612" spans="1:11" ht="19.5" x14ac:dyDescent="0.2">
      <c r="A612" s="173" t="s">
        <v>1690</v>
      </c>
      <c r="B612" s="174" t="s">
        <v>1691</v>
      </c>
      <c r="C612" s="174" t="s">
        <v>56</v>
      </c>
      <c r="D612" s="174" t="s">
        <v>1692</v>
      </c>
      <c r="E612" s="175" t="s">
        <v>71</v>
      </c>
      <c r="F612" s="174">
        <v>1</v>
      </c>
      <c r="G612" s="174">
        <v>21.19</v>
      </c>
      <c r="H612" s="176" t="s">
        <v>1693</v>
      </c>
      <c r="I612" s="177">
        <v>26.17</v>
      </c>
      <c r="J612" s="181">
        <v>3.0275454507166146E-6</v>
      </c>
      <c r="K612" s="179" t="s">
        <v>60</v>
      </c>
    </row>
    <row r="613" spans="1:11" ht="19.5" x14ac:dyDescent="0.2">
      <c r="A613" s="173" t="s">
        <v>1694</v>
      </c>
      <c r="B613" s="174" t="s">
        <v>1695</v>
      </c>
      <c r="C613" s="174" t="s">
        <v>56</v>
      </c>
      <c r="D613" s="174" t="s">
        <v>1696</v>
      </c>
      <c r="E613" s="175" t="s">
        <v>71</v>
      </c>
      <c r="F613" s="174">
        <v>8</v>
      </c>
      <c r="G613" s="174">
        <v>12.43</v>
      </c>
      <c r="H613" s="176" t="s">
        <v>1697</v>
      </c>
      <c r="I613" s="177">
        <v>122.8</v>
      </c>
      <c r="J613" s="181">
        <v>1.4206441778677885E-5</v>
      </c>
      <c r="K613" s="179" t="s">
        <v>60</v>
      </c>
    </row>
    <row r="614" spans="1:11" x14ac:dyDescent="0.2">
      <c r="A614" s="173" t="s">
        <v>1698</v>
      </c>
      <c r="B614" s="174"/>
      <c r="C614" s="174"/>
      <c r="D614" s="174" t="s">
        <v>1699</v>
      </c>
      <c r="E614" s="175"/>
      <c r="F614" s="174"/>
      <c r="G614" s="174"/>
      <c r="H614" s="176" t="s">
        <v>50</v>
      </c>
      <c r="I614" s="177">
        <v>4515.2700000000004</v>
      </c>
      <c r="J614" s="181">
        <v>5.2236091506523532E-4</v>
      </c>
      <c r="K614" s="179" t="s">
        <v>51</v>
      </c>
    </row>
    <row r="615" spans="1:11" x14ac:dyDescent="0.2">
      <c r="A615" s="173" t="s">
        <v>1700</v>
      </c>
      <c r="B615" s="174" t="s">
        <v>1701</v>
      </c>
      <c r="C615" s="174" t="s">
        <v>56</v>
      </c>
      <c r="D615" s="174" t="s">
        <v>1702</v>
      </c>
      <c r="E615" s="175" t="s">
        <v>71</v>
      </c>
      <c r="F615" s="174">
        <v>189</v>
      </c>
      <c r="G615" s="174">
        <v>1.69</v>
      </c>
      <c r="H615" s="176" t="s">
        <v>1703</v>
      </c>
      <c r="I615" s="177">
        <v>366.66</v>
      </c>
      <c r="J615" s="181">
        <v>4.2418028848290177E-5</v>
      </c>
      <c r="K615" s="179" t="s">
        <v>66</v>
      </c>
    </row>
    <row r="616" spans="1:11" x14ac:dyDescent="0.2">
      <c r="A616" s="173" t="s">
        <v>1704</v>
      </c>
      <c r="B616" s="174" t="s">
        <v>1705</v>
      </c>
      <c r="C616" s="174" t="s">
        <v>56</v>
      </c>
      <c r="D616" s="174" t="s">
        <v>1706</v>
      </c>
      <c r="E616" s="175" t="s">
        <v>71</v>
      </c>
      <c r="F616" s="174">
        <v>6</v>
      </c>
      <c r="G616" s="174">
        <v>2.4900000000000002</v>
      </c>
      <c r="H616" s="176" t="s">
        <v>363</v>
      </c>
      <c r="I616" s="177">
        <v>17.22</v>
      </c>
      <c r="J616" s="181">
        <v>1.9921411028406609E-6</v>
      </c>
      <c r="K616" s="179" t="s">
        <v>66</v>
      </c>
    </row>
    <row r="617" spans="1:11" x14ac:dyDescent="0.2">
      <c r="A617" s="173" t="s">
        <v>1707</v>
      </c>
      <c r="B617" s="174" t="s">
        <v>1708</v>
      </c>
      <c r="C617" s="174" t="s">
        <v>56</v>
      </c>
      <c r="D617" s="174" t="s">
        <v>1709</v>
      </c>
      <c r="E617" s="175" t="s">
        <v>71</v>
      </c>
      <c r="F617" s="174">
        <v>38</v>
      </c>
      <c r="G617" s="174">
        <v>3</v>
      </c>
      <c r="H617" s="176" t="s">
        <v>1710</v>
      </c>
      <c r="I617" s="177">
        <v>131.1</v>
      </c>
      <c r="J617" s="181">
        <v>1.5166649162741618E-5</v>
      </c>
      <c r="K617" s="179" t="s">
        <v>66</v>
      </c>
    </row>
    <row r="618" spans="1:11" ht="29.25" x14ac:dyDescent="0.2">
      <c r="A618" s="173" t="s">
        <v>1711</v>
      </c>
      <c r="B618" s="174" t="s">
        <v>584</v>
      </c>
      <c r="C618" s="174" t="s">
        <v>56</v>
      </c>
      <c r="D618" s="174" t="s">
        <v>585</v>
      </c>
      <c r="E618" s="175" t="s">
        <v>71</v>
      </c>
      <c r="F618" s="174">
        <v>9</v>
      </c>
      <c r="G618" s="174">
        <v>10.27</v>
      </c>
      <c r="H618" s="176" t="s">
        <v>586</v>
      </c>
      <c r="I618" s="177">
        <v>114.12</v>
      </c>
      <c r="J618" s="181">
        <v>1.3202273092693162E-5</v>
      </c>
      <c r="K618" s="179" t="s">
        <v>60</v>
      </c>
    </row>
    <row r="619" spans="1:11" ht="19.5" x14ac:dyDescent="0.2">
      <c r="A619" s="173" t="s">
        <v>1712</v>
      </c>
      <c r="B619" s="174" t="s">
        <v>1713</v>
      </c>
      <c r="C619" s="174" t="s">
        <v>56</v>
      </c>
      <c r="D619" s="174" t="s">
        <v>1714</v>
      </c>
      <c r="E619" s="175" t="s">
        <v>71</v>
      </c>
      <c r="F619" s="174">
        <v>37</v>
      </c>
      <c r="G619" s="174">
        <v>10.39</v>
      </c>
      <c r="H619" s="176" t="s">
        <v>1715</v>
      </c>
      <c r="I619" s="177">
        <v>474.71</v>
      </c>
      <c r="J619" s="181">
        <v>5.4918077986613835E-5</v>
      </c>
      <c r="K619" s="179" t="s">
        <v>60</v>
      </c>
    </row>
    <row r="620" spans="1:11" ht="29.25" x14ac:dyDescent="0.2">
      <c r="A620" s="173" t="s">
        <v>1716</v>
      </c>
      <c r="B620" s="174" t="s">
        <v>1717</v>
      </c>
      <c r="C620" s="174" t="s">
        <v>56</v>
      </c>
      <c r="D620" s="174" t="s">
        <v>1718</v>
      </c>
      <c r="E620" s="175" t="s">
        <v>71</v>
      </c>
      <c r="F620" s="174">
        <v>3</v>
      </c>
      <c r="G620" s="174">
        <v>27.81</v>
      </c>
      <c r="H620" s="176" t="s">
        <v>1719</v>
      </c>
      <c r="I620" s="177">
        <v>103.05</v>
      </c>
      <c r="J620" s="181">
        <v>1.1921610955152737E-5</v>
      </c>
      <c r="K620" s="179" t="s">
        <v>60</v>
      </c>
    </row>
    <row r="621" spans="1:11" ht="29.25" x14ac:dyDescent="0.2">
      <c r="A621" s="173" t="s">
        <v>1720</v>
      </c>
      <c r="B621" s="174" t="s">
        <v>592</v>
      </c>
      <c r="C621" s="174" t="s">
        <v>56</v>
      </c>
      <c r="D621" s="174" t="s">
        <v>593</v>
      </c>
      <c r="E621" s="175" t="s">
        <v>71</v>
      </c>
      <c r="F621" s="174">
        <v>9</v>
      </c>
      <c r="G621" s="174">
        <v>10.039999999999999</v>
      </c>
      <c r="H621" s="176" t="s">
        <v>594</v>
      </c>
      <c r="I621" s="177">
        <v>111.6</v>
      </c>
      <c r="J621" s="181">
        <v>1.2910740248375016E-5</v>
      </c>
      <c r="K621" s="179" t="s">
        <v>60</v>
      </c>
    </row>
    <row r="622" spans="1:11" ht="19.5" x14ac:dyDescent="0.2">
      <c r="A622" s="173" t="s">
        <v>1721</v>
      </c>
      <c r="B622" s="174" t="s">
        <v>1722</v>
      </c>
      <c r="C622" s="174" t="s">
        <v>56</v>
      </c>
      <c r="D622" s="174" t="s">
        <v>1723</v>
      </c>
      <c r="E622" s="175" t="s">
        <v>71</v>
      </c>
      <c r="F622" s="174">
        <v>22</v>
      </c>
      <c r="G622" s="174">
        <v>9.64</v>
      </c>
      <c r="H622" s="176" t="s">
        <v>1724</v>
      </c>
      <c r="I622" s="177">
        <v>261.8</v>
      </c>
      <c r="J622" s="181">
        <v>3.0287023270829562E-5</v>
      </c>
      <c r="K622" s="179" t="s">
        <v>60</v>
      </c>
    </row>
    <row r="623" spans="1:11" ht="29.25" x14ac:dyDescent="0.2">
      <c r="A623" s="173" t="s">
        <v>1725</v>
      </c>
      <c r="B623" s="174" t="s">
        <v>1726</v>
      </c>
      <c r="C623" s="174" t="s">
        <v>56</v>
      </c>
      <c r="D623" s="174" t="s">
        <v>1727</v>
      </c>
      <c r="E623" s="175" t="s">
        <v>71</v>
      </c>
      <c r="F623" s="174">
        <v>2</v>
      </c>
      <c r="G623" s="174">
        <v>22.01</v>
      </c>
      <c r="H623" s="176" t="s">
        <v>1728</v>
      </c>
      <c r="I623" s="177">
        <v>54.38</v>
      </c>
      <c r="J623" s="181">
        <v>6.291093680166966E-6</v>
      </c>
      <c r="K623" s="179" t="s">
        <v>60</v>
      </c>
    </row>
    <row r="624" spans="1:11" ht="19.5" x14ac:dyDescent="0.2">
      <c r="A624" s="173" t="s">
        <v>1729</v>
      </c>
      <c r="B624" s="174" t="s">
        <v>1730</v>
      </c>
      <c r="C624" s="174" t="s">
        <v>56</v>
      </c>
      <c r="D624" s="174" t="s">
        <v>1731</v>
      </c>
      <c r="E624" s="175" t="s">
        <v>71</v>
      </c>
      <c r="F624" s="174">
        <v>5</v>
      </c>
      <c r="G624" s="174">
        <v>28.07</v>
      </c>
      <c r="H624" s="176" t="s">
        <v>1732</v>
      </c>
      <c r="I624" s="177">
        <v>173.35</v>
      </c>
      <c r="J624" s="181">
        <v>2.0054451810535922E-5</v>
      </c>
      <c r="K624" s="179" t="s">
        <v>60</v>
      </c>
    </row>
    <row r="625" spans="1:11" ht="29.25" x14ac:dyDescent="0.2">
      <c r="A625" s="173" t="s">
        <v>1733</v>
      </c>
      <c r="B625" s="174" t="s">
        <v>604</v>
      </c>
      <c r="C625" s="174" t="s">
        <v>56</v>
      </c>
      <c r="D625" s="174" t="s">
        <v>605</v>
      </c>
      <c r="E625" s="175" t="s">
        <v>71</v>
      </c>
      <c r="F625" s="174">
        <v>75</v>
      </c>
      <c r="G625" s="174">
        <v>9.2100000000000009</v>
      </c>
      <c r="H625" s="176" t="s">
        <v>606</v>
      </c>
      <c r="I625" s="177">
        <v>852.75</v>
      </c>
      <c r="J625" s="181">
        <v>9.8652632139801025E-5</v>
      </c>
      <c r="K625" s="179" t="s">
        <v>60</v>
      </c>
    </row>
    <row r="626" spans="1:11" ht="19.5" x14ac:dyDescent="0.2">
      <c r="A626" s="173" t="s">
        <v>1734</v>
      </c>
      <c r="B626" s="174" t="s">
        <v>1735</v>
      </c>
      <c r="C626" s="174" t="s">
        <v>56</v>
      </c>
      <c r="D626" s="174" t="s">
        <v>1736</v>
      </c>
      <c r="E626" s="175" t="s">
        <v>71</v>
      </c>
      <c r="F626" s="174">
        <v>4</v>
      </c>
      <c r="G626" s="174">
        <v>14.31</v>
      </c>
      <c r="H626" s="176" t="s">
        <v>1737</v>
      </c>
      <c r="I626" s="177">
        <v>70.680000000000007</v>
      </c>
      <c r="J626" s="181">
        <v>8.1768021573041775E-6</v>
      </c>
      <c r="K626" s="179" t="s">
        <v>60</v>
      </c>
    </row>
    <row r="627" spans="1:11" ht="19.5" x14ac:dyDescent="0.2">
      <c r="A627" s="173" t="s">
        <v>1738</v>
      </c>
      <c r="B627" s="174" t="s">
        <v>1739</v>
      </c>
      <c r="C627" s="174" t="s">
        <v>56</v>
      </c>
      <c r="D627" s="174" t="s">
        <v>1740</v>
      </c>
      <c r="E627" s="175" t="s">
        <v>71</v>
      </c>
      <c r="F627" s="174">
        <v>17</v>
      </c>
      <c r="G627" s="174">
        <v>20.52</v>
      </c>
      <c r="H627" s="176" t="s">
        <v>1741</v>
      </c>
      <c r="I627" s="177">
        <v>430.95</v>
      </c>
      <c r="J627" s="181">
        <v>4.9855587007501909E-5</v>
      </c>
      <c r="K627" s="179" t="s">
        <v>60</v>
      </c>
    </row>
    <row r="628" spans="1:11" x14ac:dyDescent="0.2">
      <c r="A628" s="173" t="s">
        <v>1742</v>
      </c>
      <c r="B628" s="174" t="s">
        <v>1743</v>
      </c>
      <c r="C628" s="174" t="s">
        <v>69</v>
      </c>
      <c r="D628" s="174" t="s">
        <v>1744</v>
      </c>
      <c r="E628" s="175" t="s">
        <v>71</v>
      </c>
      <c r="F628" s="174">
        <v>2</v>
      </c>
      <c r="G628" s="174">
        <v>23.82</v>
      </c>
      <c r="H628" s="176" t="s">
        <v>1745</v>
      </c>
      <c r="I628" s="177">
        <v>58.84</v>
      </c>
      <c r="J628" s="181">
        <v>6.8070605395554297E-6</v>
      </c>
      <c r="K628" s="179" t="s">
        <v>60</v>
      </c>
    </row>
    <row r="629" spans="1:11" ht="19.5" x14ac:dyDescent="0.2">
      <c r="A629" s="173" t="s">
        <v>1746</v>
      </c>
      <c r="B629" s="174" t="s">
        <v>1747</v>
      </c>
      <c r="C629" s="174" t="s">
        <v>56</v>
      </c>
      <c r="D629" s="174" t="s">
        <v>1748</v>
      </c>
      <c r="E629" s="175" t="s">
        <v>71</v>
      </c>
      <c r="F629" s="174">
        <v>10</v>
      </c>
      <c r="G629" s="174">
        <v>19.62</v>
      </c>
      <c r="H629" s="176" t="s">
        <v>964</v>
      </c>
      <c r="I629" s="177">
        <v>242.3</v>
      </c>
      <c r="J629" s="181">
        <v>2.8031114356462962E-5</v>
      </c>
      <c r="K629" s="179" t="s">
        <v>60</v>
      </c>
    </row>
    <row r="630" spans="1:11" ht="29.25" x14ac:dyDescent="0.2">
      <c r="A630" s="173" t="s">
        <v>1749</v>
      </c>
      <c r="B630" s="174" t="s">
        <v>1750</v>
      </c>
      <c r="C630" s="174" t="s">
        <v>56</v>
      </c>
      <c r="D630" s="174" t="s">
        <v>1751</v>
      </c>
      <c r="E630" s="175" t="s">
        <v>71</v>
      </c>
      <c r="F630" s="174">
        <v>4</v>
      </c>
      <c r="G630" s="174">
        <v>50.82</v>
      </c>
      <c r="H630" s="176" t="s">
        <v>1752</v>
      </c>
      <c r="I630" s="177">
        <v>251.12</v>
      </c>
      <c r="J630" s="181">
        <v>2.9051479311576469E-5</v>
      </c>
      <c r="K630" s="179" t="s">
        <v>60</v>
      </c>
    </row>
    <row r="631" spans="1:11" ht="19.5" x14ac:dyDescent="0.2">
      <c r="A631" s="173" t="s">
        <v>1753</v>
      </c>
      <c r="B631" s="174" t="s">
        <v>1754</v>
      </c>
      <c r="C631" s="174" t="s">
        <v>56</v>
      </c>
      <c r="D631" s="174" t="s">
        <v>1755</v>
      </c>
      <c r="E631" s="175" t="s">
        <v>71</v>
      </c>
      <c r="F631" s="174">
        <v>2</v>
      </c>
      <c r="G631" s="174">
        <v>18.8</v>
      </c>
      <c r="H631" s="176" t="s">
        <v>1756</v>
      </c>
      <c r="I631" s="177">
        <v>46.44</v>
      </c>
      <c r="J631" s="181">
        <v>5.3725338452915391E-6</v>
      </c>
      <c r="K631" s="179" t="s">
        <v>60</v>
      </c>
    </row>
    <row r="632" spans="1:11" ht="19.5" x14ac:dyDescent="0.2">
      <c r="A632" s="173" t="s">
        <v>1757</v>
      </c>
      <c r="B632" s="174" t="s">
        <v>1758</v>
      </c>
      <c r="C632" s="174" t="s">
        <v>56</v>
      </c>
      <c r="D632" s="174" t="s">
        <v>1759</v>
      </c>
      <c r="E632" s="175" t="s">
        <v>71</v>
      </c>
      <c r="F632" s="174">
        <v>1</v>
      </c>
      <c r="G632" s="174">
        <v>83.89</v>
      </c>
      <c r="H632" s="176" t="s">
        <v>1760</v>
      </c>
      <c r="I632" s="177">
        <v>103.63</v>
      </c>
      <c r="J632" s="181">
        <v>1.1988709784400564E-5</v>
      </c>
      <c r="K632" s="179" t="s">
        <v>60</v>
      </c>
    </row>
    <row r="633" spans="1:11" ht="29.25" x14ac:dyDescent="0.2">
      <c r="A633" s="173" t="s">
        <v>1761</v>
      </c>
      <c r="B633" s="174" t="s">
        <v>618</v>
      </c>
      <c r="C633" s="174" t="s">
        <v>56</v>
      </c>
      <c r="D633" s="174" t="s">
        <v>619</v>
      </c>
      <c r="E633" s="175" t="s">
        <v>71</v>
      </c>
      <c r="F633" s="174">
        <v>1</v>
      </c>
      <c r="G633" s="174">
        <v>11.39</v>
      </c>
      <c r="H633" s="176" t="s">
        <v>620</v>
      </c>
      <c r="I633" s="177">
        <v>14.07</v>
      </c>
      <c r="J633" s="181">
        <v>1.6277250474429792E-6</v>
      </c>
      <c r="K633" s="179" t="s">
        <v>60</v>
      </c>
    </row>
    <row r="634" spans="1:11" ht="29.25" x14ac:dyDescent="0.2">
      <c r="A634" s="173" t="s">
        <v>1762</v>
      </c>
      <c r="B634" s="174" t="s">
        <v>1763</v>
      </c>
      <c r="C634" s="174" t="s">
        <v>56</v>
      </c>
      <c r="D634" s="174" t="s">
        <v>1764</v>
      </c>
      <c r="E634" s="175" t="s">
        <v>71</v>
      </c>
      <c r="F634" s="174">
        <v>2</v>
      </c>
      <c r="G634" s="174">
        <v>23.51</v>
      </c>
      <c r="H634" s="176" t="s">
        <v>1765</v>
      </c>
      <c r="I634" s="177">
        <v>58.08</v>
      </c>
      <c r="J634" s="181">
        <v>6.7191379357134489E-6</v>
      </c>
      <c r="K634" s="179" t="s">
        <v>60</v>
      </c>
    </row>
    <row r="635" spans="1:11" x14ac:dyDescent="0.2">
      <c r="A635" s="173" t="s">
        <v>1766</v>
      </c>
      <c r="B635" s="174" t="s">
        <v>1767</v>
      </c>
      <c r="C635" s="174" t="s">
        <v>69</v>
      </c>
      <c r="D635" s="174" t="s">
        <v>1768</v>
      </c>
      <c r="E635" s="175" t="s">
        <v>71</v>
      </c>
      <c r="F635" s="174">
        <v>4</v>
      </c>
      <c r="G635" s="174">
        <v>70.36</v>
      </c>
      <c r="H635" s="176" t="s">
        <v>1769</v>
      </c>
      <c r="I635" s="177">
        <v>347.68</v>
      </c>
      <c r="J635" s="181">
        <v>4.0222277504973348E-5</v>
      </c>
      <c r="K635" s="179" t="s">
        <v>60</v>
      </c>
    </row>
    <row r="636" spans="1:11" ht="19.5" x14ac:dyDescent="0.2">
      <c r="A636" s="173" t="s">
        <v>1770</v>
      </c>
      <c r="B636" s="174" t="s">
        <v>1771</v>
      </c>
      <c r="C636" s="174" t="s">
        <v>56</v>
      </c>
      <c r="D636" s="174" t="s">
        <v>1772</v>
      </c>
      <c r="E636" s="175" t="s">
        <v>71</v>
      </c>
      <c r="F636" s="174">
        <v>1</v>
      </c>
      <c r="G636" s="174">
        <v>14.61</v>
      </c>
      <c r="H636" s="176" t="s">
        <v>1773</v>
      </c>
      <c r="I636" s="177">
        <v>18.04</v>
      </c>
      <c r="J636" s="181">
        <v>2.0870049648806927E-6</v>
      </c>
      <c r="K636" s="179" t="s">
        <v>60</v>
      </c>
    </row>
    <row r="637" spans="1:11" ht="19.5" x14ac:dyDescent="0.2">
      <c r="A637" s="173" t="s">
        <v>1774</v>
      </c>
      <c r="B637" s="174" t="s">
        <v>1775</v>
      </c>
      <c r="C637" s="174" t="s">
        <v>56</v>
      </c>
      <c r="D637" s="174" t="s">
        <v>1776</v>
      </c>
      <c r="E637" s="175" t="s">
        <v>71</v>
      </c>
      <c r="F637" s="174">
        <v>10</v>
      </c>
      <c r="G637" s="174">
        <v>17.22</v>
      </c>
      <c r="H637" s="176" t="s">
        <v>1777</v>
      </c>
      <c r="I637" s="177">
        <v>212.7</v>
      </c>
      <c r="J637" s="181">
        <v>2.4606760312091092E-5</v>
      </c>
      <c r="K637" s="179" t="s">
        <v>60</v>
      </c>
    </row>
    <row r="638" spans="1:11" x14ac:dyDescent="0.2">
      <c r="A638" s="173" t="s">
        <v>1778</v>
      </c>
      <c r="B638" s="174"/>
      <c r="C638" s="174"/>
      <c r="D638" s="174" t="s">
        <v>647</v>
      </c>
      <c r="E638" s="175"/>
      <c r="F638" s="174"/>
      <c r="G638" s="174"/>
      <c r="H638" s="176" t="s">
        <v>50</v>
      </c>
      <c r="I638" s="177">
        <v>9772.4</v>
      </c>
      <c r="J638" s="181">
        <v>1.1305458602439069E-3</v>
      </c>
      <c r="K638" s="179" t="s">
        <v>51</v>
      </c>
    </row>
    <row r="639" spans="1:11" x14ac:dyDescent="0.2">
      <c r="A639" s="173" t="s">
        <v>1779</v>
      </c>
      <c r="B639" s="174" t="s">
        <v>1780</v>
      </c>
      <c r="C639" s="174" t="s">
        <v>69</v>
      </c>
      <c r="D639" s="174" t="s">
        <v>1781</v>
      </c>
      <c r="E639" s="175" t="s">
        <v>71</v>
      </c>
      <c r="F639" s="174">
        <v>5</v>
      </c>
      <c r="G639" s="174">
        <v>91.32</v>
      </c>
      <c r="H639" s="176" t="s">
        <v>1782</v>
      </c>
      <c r="I639" s="177">
        <v>564.04999999999995</v>
      </c>
      <c r="J639" s="181">
        <v>6.5253611443511904E-5</v>
      </c>
      <c r="K639" s="179" t="s">
        <v>60</v>
      </c>
    </row>
    <row r="640" spans="1:11" x14ac:dyDescent="0.2">
      <c r="A640" s="173" t="s">
        <v>1783</v>
      </c>
      <c r="B640" s="174" t="s">
        <v>1784</v>
      </c>
      <c r="C640" s="174" t="s">
        <v>69</v>
      </c>
      <c r="D640" s="174" t="s">
        <v>1785</v>
      </c>
      <c r="E640" s="175" t="s">
        <v>71</v>
      </c>
      <c r="F640" s="174">
        <v>1</v>
      </c>
      <c r="G640" s="174">
        <v>135.27000000000001</v>
      </c>
      <c r="H640" s="176" t="s">
        <v>1786</v>
      </c>
      <c r="I640" s="177">
        <v>167.11</v>
      </c>
      <c r="J640" s="181">
        <v>1.9332560957938612E-5</v>
      </c>
      <c r="K640" s="179" t="s">
        <v>60</v>
      </c>
    </row>
    <row r="641" spans="1:11" ht="19.5" x14ac:dyDescent="0.2">
      <c r="A641" s="173" t="s">
        <v>1787</v>
      </c>
      <c r="B641" s="174" t="s">
        <v>661</v>
      </c>
      <c r="C641" s="174" t="s">
        <v>56</v>
      </c>
      <c r="D641" s="174" t="s">
        <v>662</v>
      </c>
      <c r="E641" s="175" t="s">
        <v>71</v>
      </c>
      <c r="F641" s="174">
        <v>7</v>
      </c>
      <c r="G641" s="174">
        <v>72.290000000000006</v>
      </c>
      <c r="H641" s="176" t="s">
        <v>663</v>
      </c>
      <c r="I641" s="177">
        <v>625.1</v>
      </c>
      <c r="J641" s="181">
        <v>7.2316341660028872E-5</v>
      </c>
      <c r="K641" s="179" t="s">
        <v>60</v>
      </c>
    </row>
    <row r="642" spans="1:11" x14ac:dyDescent="0.2">
      <c r="A642" s="173" t="s">
        <v>1788</v>
      </c>
      <c r="B642" s="174" t="s">
        <v>1789</v>
      </c>
      <c r="C642" s="174" t="s">
        <v>69</v>
      </c>
      <c r="D642" s="174" t="s">
        <v>1790</v>
      </c>
      <c r="E642" s="175" t="s">
        <v>71</v>
      </c>
      <c r="F642" s="174">
        <v>5</v>
      </c>
      <c r="G642" s="174">
        <v>93.76</v>
      </c>
      <c r="H642" s="176" t="s">
        <v>1791</v>
      </c>
      <c r="I642" s="177">
        <v>579.15</v>
      </c>
      <c r="J642" s="181">
        <v>6.7000494756688081E-5</v>
      </c>
      <c r="K642" s="179" t="s">
        <v>60</v>
      </c>
    </row>
    <row r="643" spans="1:11" x14ac:dyDescent="0.2">
      <c r="A643" s="173" t="s">
        <v>1792</v>
      </c>
      <c r="B643" s="174" t="s">
        <v>1793</v>
      </c>
      <c r="C643" s="174" t="s">
        <v>69</v>
      </c>
      <c r="D643" s="174" t="s">
        <v>1794</v>
      </c>
      <c r="E643" s="175" t="s">
        <v>71</v>
      </c>
      <c r="F643" s="174">
        <v>5</v>
      </c>
      <c r="G643" s="174">
        <v>36.4</v>
      </c>
      <c r="H643" s="176" t="s">
        <v>1795</v>
      </c>
      <c r="I643" s="177">
        <v>224.8</v>
      </c>
      <c r="J643" s="181">
        <v>2.6006580715364726E-5</v>
      </c>
      <c r="K643" s="179" t="s">
        <v>60</v>
      </c>
    </row>
    <row r="644" spans="1:11" x14ac:dyDescent="0.2">
      <c r="A644" s="173" t="s">
        <v>1796</v>
      </c>
      <c r="B644" s="174" t="s">
        <v>1797</v>
      </c>
      <c r="C644" s="174" t="s">
        <v>69</v>
      </c>
      <c r="D644" s="174" t="s">
        <v>1798</v>
      </c>
      <c r="E644" s="175" t="s">
        <v>1799</v>
      </c>
      <c r="F644" s="174">
        <v>2</v>
      </c>
      <c r="G644" s="174">
        <v>1034.3399999999999</v>
      </c>
      <c r="H644" s="176" t="s">
        <v>1800</v>
      </c>
      <c r="I644" s="177">
        <v>2555.64</v>
      </c>
      <c r="J644" s="181">
        <v>2.9565595168778785E-4</v>
      </c>
      <c r="K644" s="179" t="s">
        <v>60</v>
      </c>
    </row>
    <row r="645" spans="1:11" ht="29.25" x14ac:dyDescent="0.2">
      <c r="A645" s="173" t="s">
        <v>1801</v>
      </c>
      <c r="B645" s="174" t="s">
        <v>1802</v>
      </c>
      <c r="C645" s="174" t="s">
        <v>69</v>
      </c>
      <c r="D645" s="174" t="s">
        <v>1803</v>
      </c>
      <c r="E645" s="175" t="s">
        <v>71</v>
      </c>
      <c r="F645" s="174">
        <v>5</v>
      </c>
      <c r="G645" s="174">
        <v>818.61</v>
      </c>
      <c r="H645" s="176" t="s">
        <v>1804</v>
      </c>
      <c r="I645" s="177">
        <v>5056.55</v>
      </c>
      <c r="J645" s="181">
        <v>5.849803190225868E-4</v>
      </c>
      <c r="K645" s="179" t="s">
        <v>60</v>
      </c>
    </row>
    <row r="646" spans="1:11" x14ac:dyDescent="0.2">
      <c r="A646" s="173" t="s">
        <v>1805</v>
      </c>
      <c r="B646" s="174"/>
      <c r="C646" s="174"/>
      <c r="D646" s="174" t="s">
        <v>456</v>
      </c>
      <c r="E646" s="175"/>
      <c r="F646" s="174"/>
      <c r="G646" s="174"/>
      <c r="H646" s="176" t="s">
        <v>50</v>
      </c>
      <c r="I646" s="177">
        <v>16450.88</v>
      </c>
      <c r="J646" s="181">
        <v>1.9031634277525769E-3</v>
      </c>
      <c r="K646" s="179" t="s">
        <v>51</v>
      </c>
    </row>
    <row r="647" spans="1:11" ht="19.5" x14ac:dyDescent="0.2">
      <c r="A647" s="173" t="s">
        <v>1806</v>
      </c>
      <c r="B647" s="174" t="s">
        <v>466</v>
      </c>
      <c r="C647" s="174" t="s">
        <v>56</v>
      </c>
      <c r="D647" s="174" t="s">
        <v>467</v>
      </c>
      <c r="E647" s="175" t="s">
        <v>71</v>
      </c>
      <c r="F647" s="174">
        <v>5</v>
      </c>
      <c r="G647" s="174">
        <v>314.52</v>
      </c>
      <c r="H647" s="176" t="s">
        <v>468</v>
      </c>
      <c r="I647" s="177">
        <v>1942.75</v>
      </c>
      <c r="J647" s="181">
        <v>2.247521560710624E-4</v>
      </c>
      <c r="K647" s="179" t="s">
        <v>60</v>
      </c>
    </row>
    <row r="648" spans="1:11" x14ac:dyDescent="0.2">
      <c r="A648" s="173" t="s">
        <v>1807</v>
      </c>
      <c r="B648" s="174" t="s">
        <v>470</v>
      </c>
      <c r="C648" s="174" t="s">
        <v>56</v>
      </c>
      <c r="D648" s="174" t="s">
        <v>471</v>
      </c>
      <c r="E648" s="175" t="s">
        <v>71</v>
      </c>
      <c r="F648" s="174">
        <v>5</v>
      </c>
      <c r="G648" s="174">
        <v>44.79</v>
      </c>
      <c r="H648" s="176" t="s">
        <v>472</v>
      </c>
      <c r="I648" s="177">
        <v>276.64999999999998</v>
      </c>
      <c r="J648" s="181">
        <v>3.2004984674847208E-5</v>
      </c>
      <c r="K648" s="179" t="s">
        <v>60</v>
      </c>
    </row>
    <row r="649" spans="1:11" ht="19.5" x14ac:dyDescent="0.2">
      <c r="A649" s="173" t="s">
        <v>1808</v>
      </c>
      <c r="B649" s="174" t="s">
        <v>1809</v>
      </c>
      <c r="C649" s="174" t="s">
        <v>56</v>
      </c>
      <c r="D649" s="174" t="s">
        <v>1810</v>
      </c>
      <c r="E649" s="175" t="s">
        <v>71</v>
      </c>
      <c r="F649" s="174">
        <v>2</v>
      </c>
      <c r="G649" s="174">
        <v>629.35</v>
      </c>
      <c r="H649" s="176" t="s">
        <v>1811</v>
      </c>
      <c r="I649" s="177">
        <v>1554.98</v>
      </c>
      <c r="J649" s="181">
        <v>1.7989196121342459E-4</v>
      </c>
      <c r="K649" s="179" t="s">
        <v>60</v>
      </c>
    </row>
    <row r="650" spans="1:11" ht="29.25" x14ac:dyDescent="0.2">
      <c r="A650" s="173" t="s">
        <v>1812</v>
      </c>
      <c r="B650" s="174" t="s">
        <v>1329</v>
      </c>
      <c r="C650" s="174" t="s">
        <v>56</v>
      </c>
      <c r="D650" s="174" t="s">
        <v>1330</v>
      </c>
      <c r="E650" s="175" t="s">
        <v>71</v>
      </c>
      <c r="F650" s="174">
        <v>3</v>
      </c>
      <c r="G650" s="174">
        <v>988.64</v>
      </c>
      <c r="H650" s="176" t="s">
        <v>1331</v>
      </c>
      <c r="I650" s="177">
        <v>3664.08</v>
      </c>
      <c r="J650" s="181">
        <v>4.2388875563858358E-4</v>
      </c>
      <c r="K650" s="179" t="s">
        <v>60</v>
      </c>
    </row>
    <row r="651" spans="1:11" x14ac:dyDescent="0.2">
      <c r="A651" s="173" t="s">
        <v>1813</v>
      </c>
      <c r="B651" s="174" t="s">
        <v>462</v>
      </c>
      <c r="C651" s="174" t="s">
        <v>56</v>
      </c>
      <c r="D651" s="174" t="s">
        <v>463</v>
      </c>
      <c r="E651" s="175" t="s">
        <v>71</v>
      </c>
      <c r="F651" s="174">
        <v>11</v>
      </c>
      <c r="G651" s="174">
        <v>12.24</v>
      </c>
      <c r="H651" s="176" t="s">
        <v>464</v>
      </c>
      <c r="I651" s="177">
        <v>166.32</v>
      </c>
      <c r="J651" s="181">
        <v>1.9241167724997605E-5</v>
      </c>
      <c r="K651" s="179" t="s">
        <v>60</v>
      </c>
    </row>
    <row r="652" spans="1:11" ht="19.5" x14ac:dyDescent="0.2">
      <c r="A652" s="173" t="s">
        <v>1814</v>
      </c>
      <c r="B652" s="174" t="s">
        <v>1815</v>
      </c>
      <c r="C652" s="174" t="s">
        <v>56</v>
      </c>
      <c r="D652" s="174" t="s">
        <v>1816</v>
      </c>
      <c r="E652" s="175" t="s">
        <v>71</v>
      </c>
      <c r="F652" s="174">
        <v>7</v>
      </c>
      <c r="G652" s="174">
        <v>34.700000000000003</v>
      </c>
      <c r="H652" s="176" t="s">
        <v>1817</v>
      </c>
      <c r="I652" s="177">
        <v>300.02</v>
      </c>
      <c r="J652" s="181">
        <v>3.4708604742988102E-5</v>
      </c>
      <c r="K652" s="179" t="s">
        <v>60</v>
      </c>
    </row>
    <row r="653" spans="1:11" ht="19.5" x14ac:dyDescent="0.2">
      <c r="A653" s="173" t="s">
        <v>1818</v>
      </c>
      <c r="B653" s="174" t="s">
        <v>1321</v>
      </c>
      <c r="C653" s="174" t="s">
        <v>56</v>
      </c>
      <c r="D653" s="174" t="s">
        <v>1322</v>
      </c>
      <c r="E653" s="175" t="s">
        <v>71</v>
      </c>
      <c r="F653" s="174">
        <v>5</v>
      </c>
      <c r="G653" s="174">
        <v>274.70999999999998</v>
      </c>
      <c r="H653" s="176" t="s">
        <v>1323</v>
      </c>
      <c r="I653" s="177">
        <v>1696.85</v>
      </c>
      <c r="J653" s="181">
        <v>1.9630456622271637E-4</v>
      </c>
      <c r="K653" s="179" t="s">
        <v>60</v>
      </c>
    </row>
    <row r="654" spans="1:11" ht="19.5" x14ac:dyDescent="0.2">
      <c r="A654" s="173" t="s">
        <v>1819</v>
      </c>
      <c r="B654" s="174" t="s">
        <v>1316</v>
      </c>
      <c r="C654" s="174" t="s">
        <v>56</v>
      </c>
      <c r="D654" s="174" t="s">
        <v>1317</v>
      </c>
      <c r="E654" s="175" t="s">
        <v>71</v>
      </c>
      <c r="F654" s="174">
        <v>4</v>
      </c>
      <c r="G654" s="174">
        <v>109.14</v>
      </c>
      <c r="H654" s="176" t="s">
        <v>1318</v>
      </c>
      <c r="I654" s="177">
        <v>539.32000000000005</v>
      </c>
      <c r="J654" s="181">
        <v>6.2392656189548507E-5</v>
      </c>
      <c r="K654" s="179" t="s">
        <v>60</v>
      </c>
    </row>
    <row r="655" spans="1:11" x14ac:dyDescent="0.2">
      <c r="A655" s="173" t="s">
        <v>1820</v>
      </c>
      <c r="B655" s="174" t="s">
        <v>474</v>
      </c>
      <c r="C655" s="174" t="s">
        <v>69</v>
      </c>
      <c r="D655" s="174" t="s">
        <v>475</v>
      </c>
      <c r="E655" s="175" t="s">
        <v>476</v>
      </c>
      <c r="F655" s="174">
        <v>5</v>
      </c>
      <c r="G655" s="174">
        <v>179.84</v>
      </c>
      <c r="H655" s="176" t="s">
        <v>477</v>
      </c>
      <c r="I655" s="177">
        <v>1110.8499999999999</v>
      </c>
      <c r="J655" s="181">
        <v>1.285116111550841E-4</v>
      </c>
      <c r="K655" s="179" t="s">
        <v>60</v>
      </c>
    </row>
    <row r="656" spans="1:11" ht="19.5" x14ac:dyDescent="0.2">
      <c r="A656" s="173" t="s">
        <v>1821</v>
      </c>
      <c r="B656" s="174" t="s">
        <v>1822</v>
      </c>
      <c r="C656" s="174" t="s">
        <v>56</v>
      </c>
      <c r="D656" s="174" t="s">
        <v>1823</v>
      </c>
      <c r="E656" s="175" t="s">
        <v>71</v>
      </c>
      <c r="F656" s="174">
        <v>2</v>
      </c>
      <c r="G656" s="174">
        <v>58</v>
      </c>
      <c r="H656" s="176" t="s">
        <v>1824</v>
      </c>
      <c r="I656" s="177">
        <v>143.30000000000001</v>
      </c>
      <c r="J656" s="181">
        <v>1.6578038329678671E-5</v>
      </c>
      <c r="K656" s="179" t="s">
        <v>60</v>
      </c>
    </row>
    <row r="657" spans="1:11" ht="19.5" x14ac:dyDescent="0.2">
      <c r="A657" s="173" t="s">
        <v>1825</v>
      </c>
      <c r="B657" s="174" t="s">
        <v>487</v>
      </c>
      <c r="C657" s="174" t="s">
        <v>56</v>
      </c>
      <c r="D657" s="174" t="s">
        <v>488</v>
      </c>
      <c r="E657" s="175" t="s">
        <v>71</v>
      </c>
      <c r="F657" s="174">
        <v>4</v>
      </c>
      <c r="G657" s="174">
        <v>60.87</v>
      </c>
      <c r="H657" s="176" t="s">
        <v>489</v>
      </c>
      <c r="I657" s="177">
        <v>300.76</v>
      </c>
      <c r="J657" s="181">
        <v>3.4794213594097398E-5</v>
      </c>
      <c r="K657" s="179" t="s">
        <v>60</v>
      </c>
    </row>
    <row r="658" spans="1:11" x14ac:dyDescent="0.2">
      <c r="A658" s="173" t="s">
        <v>1826</v>
      </c>
      <c r="B658" s="174" t="s">
        <v>483</v>
      </c>
      <c r="C658" s="174" t="s">
        <v>69</v>
      </c>
      <c r="D658" s="174" t="s">
        <v>484</v>
      </c>
      <c r="E658" s="175" t="s">
        <v>71</v>
      </c>
      <c r="F658" s="174">
        <v>3</v>
      </c>
      <c r="G658" s="174">
        <v>62.96</v>
      </c>
      <c r="H658" s="176" t="s">
        <v>485</v>
      </c>
      <c r="I658" s="177">
        <v>233.34</v>
      </c>
      <c r="J658" s="181">
        <v>2.6994553132220666E-5</v>
      </c>
      <c r="K658" s="179" t="s">
        <v>60</v>
      </c>
    </row>
    <row r="659" spans="1:11" x14ac:dyDescent="0.2">
      <c r="A659" s="173" t="s">
        <v>1827</v>
      </c>
      <c r="B659" s="174" t="s">
        <v>479</v>
      </c>
      <c r="C659" s="174" t="s">
        <v>69</v>
      </c>
      <c r="D659" s="174" t="s">
        <v>480</v>
      </c>
      <c r="E659" s="175" t="s">
        <v>71</v>
      </c>
      <c r="F659" s="174">
        <v>5</v>
      </c>
      <c r="G659" s="174">
        <v>252.43</v>
      </c>
      <c r="H659" s="176" t="s">
        <v>481</v>
      </c>
      <c r="I659" s="177">
        <v>1559.25</v>
      </c>
      <c r="J659" s="181">
        <v>1.8038594742185253E-4</v>
      </c>
      <c r="K659" s="179" t="s">
        <v>60</v>
      </c>
    </row>
    <row r="660" spans="1:11" ht="19.5" x14ac:dyDescent="0.2">
      <c r="A660" s="173" t="s">
        <v>1828</v>
      </c>
      <c r="B660" s="174" t="s">
        <v>1829</v>
      </c>
      <c r="C660" s="174" t="s">
        <v>56</v>
      </c>
      <c r="D660" s="174" t="s">
        <v>1830</v>
      </c>
      <c r="E660" s="175" t="s">
        <v>71</v>
      </c>
      <c r="F660" s="174">
        <v>2</v>
      </c>
      <c r="G660" s="174">
        <v>673.28</v>
      </c>
      <c r="H660" s="176" t="s">
        <v>1831</v>
      </c>
      <c r="I660" s="177">
        <v>1663.54</v>
      </c>
      <c r="J660" s="181">
        <v>1.9245101104643168E-4</v>
      </c>
      <c r="K660" s="179" t="s">
        <v>60</v>
      </c>
    </row>
    <row r="661" spans="1:11" ht="19.5" x14ac:dyDescent="0.2">
      <c r="A661" s="173" t="s">
        <v>1832</v>
      </c>
      <c r="B661" s="174" t="s">
        <v>1833</v>
      </c>
      <c r="C661" s="174" t="s">
        <v>56</v>
      </c>
      <c r="D661" s="174" t="s">
        <v>1834</v>
      </c>
      <c r="E661" s="175" t="s">
        <v>71</v>
      </c>
      <c r="F661" s="174">
        <v>2</v>
      </c>
      <c r="G661" s="174">
        <v>137.99</v>
      </c>
      <c r="H661" s="176" t="s">
        <v>1835</v>
      </c>
      <c r="I661" s="177">
        <v>340.94</v>
      </c>
      <c r="J661" s="181">
        <v>3.9442542834058946E-5</v>
      </c>
      <c r="K661" s="179" t="s">
        <v>60</v>
      </c>
    </row>
    <row r="662" spans="1:11" x14ac:dyDescent="0.2">
      <c r="A662" s="173" t="s">
        <v>1836</v>
      </c>
      <c r="B662" s="174" t="s">
        <v>1325</v>
      </c>
      <c r="C662" s="174" t="s">
        <v>69</v>
      </c>
      <c r="D662" s="174" t="s">
        <v>1326</v>
      </c>
      <c r="E662" s="175" t="s">
        <v>58</v>
      </c>
      <c r="F662" s="174">
        <v>1.6</v>
      </c>
      <c r="G662" s="174">
        <v>484.63</v>
      </c>
      <c r="H662" s="176" t="s">
        <v>1327</v>
      </c>
      <c r="I662" s="177">
        <v>957.93</v>
      </c>
      <c r="J662" s="181">
        <v>1.1082065776098458E-4</v>
      </c>
      <c r="K662" s="179" t="s">
        <v>60</v>
      </c>
    </row>
    <row r="663" spans="1:11" x14ac:dyDescent="0.2">
      <c r="A663" s="173" t="s">
        <v>1837</v>
      </c>
      <c r="B663" s="174"/>
      <c r="C663" s="174"/>
      <c r="D663" s="174" t="s">
        <v>1294</v>
      </c>
      <c r="E663" s="175"/>
      <c r="F663" s="174"/>
      <c r="G663" s="174"/>
      <c r="H663" s="176" t="s">
        <v>50</v>
      </c>
      <c r="I663" s="177">
        <v>56062.33</v>
      </c>
      <c r="J663" s="181">
        <v>6.4857184619057538E-3</v>
      </c>
      <c r="K663" s="179" t="s">
        <v>51</v>
      </c>
    </row>
    <row r="664" spans="1:11" ht="19.5" x14ac:dyDescent="0.2">
      <c r="A664" s="173" t="s">
        <v>1838</v>
      </c>
      <c r="B664" s="174" t="s">
        <v>1296</v>
      </c>
      <c r="C664" s="174" t="s">
        <v>69</v>
      </c>
      <c r="D664" s="174" t="s">
        <v>1297</v>
      </c>
      <c r="E664" s="175" t="s">
        <v>58</v>
      </c>
      <c r="F664" s="174">
        <v>4.09</v>
      </c>
      <c r="G664" s="174">
        <v>758.38</v>
      </c>
      <c r="H664" s="176" t="s">
        <v>1298</v>
      </c>
      <c r="I664" s="177">
        <v>3831.92</v>
      </c>
      <c r="J664" s="181">
        <v>4.4330576857126518E-4</v>
      </c>
      <c r="K664" s="179" t="s">
        <v>60</v>
      </c>
    </row>
    <row r="665" spans="1:11" x14ac:dyDescent="0.2">
      <c r="A665" s="173" t="s">
        <v>1839</v>
      </c>
      <c r="B665" s="174" t="s">
        <v>1300</v>
      </c>
      <c r="C665" s="174" t="s">
        <v>69</v>
      </c>
      <c r="D665" s="174" t="s">
        <v>1301</v>
      </c>
      <c r="E665" s="175" t="s">
        <v>71</v>
      </c>
      <c r="F665" s="174">
        <v>7</v>
      </c>
      <c r="G665" s="174">
        <v>128.72999999999999</v>
      </c>
      <c r="H665" s="176" t="s">
        <v>1302</v>
      </c>
      <c r="I665" s="177">
        <v>1113.21</v>
      </c>
      <c r="J665" s="181">
        <v>1.287846339775408E-4</v>
      </c>
      <c r="K665" s="179" t="s">
        <v>60</v>
      </c>
    </row>
    <row r="666" spans="1:11" ht="19.5" x14ac:dyDescent="0.2">
      <c r="A666" s="173" t="s">
        <v>1840</v>
      </c>
      <c r="B666" s="174" t="s">
        <v>1304</v>
      </c>
      <c r="C666" s="174" t="s">
        <v>56</v>
      </c>
      <c r="D666" s="174" t="s">
        <v>1305</v>
      </c>
      <c r="E666" s="175" t="s">
        <v>58</v>
      </c>
      <c r="F666" s="174">
        <v>35.33</v>
      </c>
      <c r="G666" s="174">
        <v>900.36</v>
      </c>
      <c r="H666" s="176" t="s">
        <v>1306</v>
      </c>
      <c r="I666" s="177">
        <v>39297.550000000003</v>
      </c>
      <c r="J666" s="181">
        <v>4.5462406850137064E-3</v>
      </c>
      <c r="K666" s="179" t="s">
        <v>60</v>
      </c>
    </row>
    <row r="667" spans="1:11" ht="19.5" x14ac:dyDescent="0.2">
      <c r="A667" s="173" t="s">
        <v>1841</v>
      </c>
      <c r="B667" s="174" t="s">
        <v>1842</v>
      </c>
      <c r="C667" s="174" t="s">
        <v>69</v>
      </c>
      <c r="D667" s="174" t="s">
        <v>1843</v>
      </c>
      <c r="E667" s="175" t="s">
        <v>58</v>
      </c>
      <c r="F667" s="174">
        <v>3.89</v>
      </c>
      <c r="G667" s="174">
        <v>815.39</v>
      </c>
      <c r="H667" s="176" t="s">
        <v>1844</v>
      </c>
      <c r="I667" s="177">
        <v>3918.51</v>
      </c>
      <c r="J667" s="181">
        <v>4.5332316102741921E-4</v>
      </c>
      <c r="K667" s="179" t="s">
        <v>60</v>
      </c>
    </row>
    <row r="668" spans="1:11" ht="19.5" x14ac:dyDescent="0.2">
      <c r="A668" s="173" t="s">
        <v>1845</v>
      </c>
      <c r="B668" s="174" t="s">
        <v>1846</v>
      </c>
      <c r="C668" s="174" t="s">
        <v>56</v>
      </c>
      <c r="D668" s="174" t="s">
        <v>1847</v>
      </c>
      <c r="E668" s="175" t="s">
        <v>58</v>
      </c>
      <c r="F668" s="174">
        <v>1.25</v>
      </c>
      <c r="G668" s="174">
        <v>923.8</v>
      </c>
      <c r="H668" s="176" t="s">
        <v>1848</v>
      </c>
      <c r="I668" s="177">
        <v>1426.57</v>
      </c>
      <c r="J668" s="181">
        <v>1.6503651179322891E-4</v>
      </c>
      <c r="K668" s="179" t="s">
        <v>60</v>
      </c>
    </row>
    <row r="669" spans="1:11" x14ac:dyDescent="0.2">
      <c r="A669" s="173" t="s">
        <v>1849</v>
      </c>
      <c r="B669" s="174" t="s">
        <v>877</v>
      </c>
      <c r="C669" s="174" t="s">
        <v>56</v>
      </c>
      <c r="D669" s="174" t="s">
        <v>878</v>
      </c>
      <c r="E669" s="175" t="s">
        <v>85</v>
      </c>
      <c r="F669" s="174">
        <v>2.67</v>
      </c>
      <c r="G669" s="174">
        <v>116.9</v>
      </c>
      <c r="H669" s="176" t="s">
        <v>879</v>
      </c>
      <c r="I669" s="177">
        <v>385.57</v>
      </c>
      <c r="J669" s="181">
        <v>4.460568205704261E-5</v>
      </c>
      <c r="K669" s="179" t="s">
        <v>60</v>
      </c>
    </row>
    <row r="670" spans="1:11" ht="19.5" x14ac:dyDescent="0.2">
      <c r="A670" s="173" t="s">
        <v>1850</v>
      </c>
      <c r="B670" s="174" t="s">
        <v>1851</v>
      </c>
      <c r="C670" s="174" t="s">
        <v>56</v>
      </c>
      <c r="D670" s="174" t="s">
        <v>1852</v>
      </c>
      <c r="E670" s="175" t="s">
        <v>85</v>
      </c>
      <c r="F670" s="174">
        <v>1.79</v>
      </c>
      <c r="G670" s="174">
        <v>177.24</v>
      </c>
      <c r="H670" s="176" t="s">
        <v>1853</v>
      </c>
      <c r="I670" s="177">
        <v>391.93</v>
      </c>
      <c r="J670" s="181">
        <v>4.534145542603602E-5</v>
      </c>
      <c r="K670" s="179" t="s">
        <v>60</v>
      </c>
    </row>
    <row r="671" spans="1:11" x14ac:dyDescent="0.2">
      <c r="A671" s="173" t="s">
        <v>1854</v>
      </c>
      <c r="B671" s="174" t="s">
        <v>1855</v>
      </c>
      <c r="C671" s="174" t="s">
        <v>69</v>
      </c>
      <c r="D671" s="174" t="s">
        <v>1856</v>
      </c>
      <c r="E671" s="175" t="s">
        <v>71</v>
      </c>
      <c r="F671" s="174">
        <v>1</v>
      </c>
      <c r="G671" s="174">
        <v>4611.5200000000004</v>
      </c>
      <c r="H671" s="176" t="s">
        <v>1857</v>
      </c>
      <c r="I671" s="177">
        <v>5697.07</v>
      </c>
      <c r="J671" s="181">
        <v>6.5908056403951479E-4</v>
      </c>
      <c r="K671" s="179" t="s">
        <v>60</v>
      </c>
    </row>
    <row r="672" spans="1:11" x14ac:dyDescent="0.2">
      <c r="A672" s="173" t="s">
        <v>1858</v>
      </c>
      <c r="B672" s="174"/>
      <c r="C672" s="174"/>
      <c r="D672" s="174" t="s">
        <v>1859</v>
      </c>
      <c r="E672" s="175"/>
      <c r="F672" s="174"/>
      <c r="G672" s="174"/>
      <c r="H672" s="176" t="s">
        <v>50</v>
      </c>
      <c r="I672" s="177">
        <v>443209.21</v>
      </c>
      <c r="J672" s="181">
        <v>5.1273826039404072E-2</v>
      </c>
      <c r="K672" s="179" t="s">
        <v>51</v>
      </c>
    </row>
    <row r="673" spans="1:11" x14ac:dyDescent="0.2">
      <c r="A673" s="173" t="s">
        <v>1860</v>
      </c>
      <c r="B673" s="174"/>
      <c r="C673" s="174"/>
      <c r="D673" s="174" t="s">
        <v>1861</v>
      </c>
      <c r="E673" s="175"/>
      <c r="F673" s="174"/>
      <c r="G673" s="174"/>
      <c r="H673" s="176" t="s">
        <v>50</v>
      </c>
      <c r="I673" s="177">
        <v>23700.95</v>
      </c>
      <c r="J673" s="181">
        <v>2.7419068914849806E-3</v>
      </c>
      <c r="K673" s="179" t="s">
        <v>51</v>
      </c>
    </row>
    <row r="674" spans="1:11" ht="19.5" x14ac:dyDescent="0.2">
      <c r="A674" s="173" t="s">
        <v>1862</v>
      </c>
      <c r="B674" s="174"/>
      <c r="C674" s="174"/>
      <c r="D674" s="174" t="s">
        <v>1863</v>
      </c>
      <c r="E674" s="175"/>
      <c r="F674" s="174"/>
      <c r="G674" s="174"/>
      <c r="H674" s="176" t="s">
        <v>50</v>
      </c>
      <c r="I674" s="177">
        <v>10847</v>
      </c>
      <c r="J674" s="181">
        <v>1.2548637945710018E-3</v>
      </c>
      <c r="K674" s="179" t="s">
        <v>51</v>
      </c>
    </row>
    <row r="675" spans="1:11" ht="29.25" x14ac:dyDescent="0.2">
      <c r="A675" s="173" t="s">
        <v>1864</v>
      </c>
      <c r="B675" s="174" t="s">
        <v>108</v>
      </c>
      <c r="C675" s="174" t="s">
        <v>56</v>
      </c>
      <c r="D675" s="174" t="s">
        <v>109</v>
      </c>
      <c r="E675" s="175" t="s">
        <v>85</v>
      </c>
      <c r="F675" s="174">
        <v>116</v>
      </c>
      <c r="G675" s="174">
        <v>64.08</v>
      </c>
      <c r="H675" s="176" t="s">
        <v>110</v>
      </c>
      <c r="I675" s="177">
        <v>9182.56</v>
      </c>
      <c r="J675" s="181">
        <v>1.0623086646515993E-3</v>
      </c>
      <c r="K675" s="179" t="s">
        <v>60</v>
      </c>
    </row>
    <row r="676" spans="1:11" ht="19.5" x14ac:dyDescent="0.2">
      <c r="A676" s="173" t="s">
        <v>1865</v>
      </c>
      <c r="B676" s="174" t="s">
        <v>227</v>
      </c>
      <c r="C676" s="174" t="s">
        <v>56</v>
      </c>
      <c r="D676" s="174" t="s">
        <v>228</v>
      </c>
      <c r="E676" s="175" t="s">
        <v>114</v>
      </c>
      <c r="F676" s="174">
        <v>31.55</v>
      </c>
      <c r="G676" s="174">
        <v>12.65</v>
      </c>
      <c r="H676" s="176" t="s">
        <v>229</v>
      </c>
      <c r="I676" s="177">
        <v>492.81</v>
      </c>
      <c r="J676" s="181">
        <v>5.7012024209692575E-5</v>
      </c>
      <c r="K676" s="179" t="s">
        <v>60</v>
      </c>
    </row>
    <row r="677" spans="1:11" ht="19.5" x14ac:dyDescent="0.2">
      <c r="A677" s="173" t="s">
        <v>1866</v>
      </c>
      <c r="B677" s="174" t="s">
        <v>117</v>
      </c>
      <c r="C677" s="174" t="s">
        <v>56</v>
      </c>
      <c r="D677" s="174" t="s">
        <v>118</v>
      </c>
      <c r="E677" s="175" t="s">
        <v>114</v>
      </c>
      <c r="F677" s="174">
        <v>28.4</v>
      </c>
      <c r="G677" s="174">
        <v>15.61</v>
      </c>
      <c r="H677" s="176" t="s">
        <v>119</v>
      </c>
      <c r="I677" s="177">
        <v>547.54999999999995</v>
      </c>
      <c r="J677" s="181">
        <v>6.3344765439047847E-5</v>
      </c>
      <c r="K677" s="179" t="s">
        <v>60</v>
      </c>
    </row>
    <row r="678" spans="1:11" ht="19.5" x14ac:dyDescent="0.2">
      <c r="A678" s="173" t="s">
        <v>1867</v>
      </c>
      <c r="B678" s="174" t="s">
        <v>121</v>
      </c>
      <c r="C678" s="174" t="s">
        <v>56</v>
      </c>
      <c r="D678" s="174" t="s">
        <v>122</v>
      </c>
      <c r="E678" s="175" t="s">
        <v>71</v>
      </c>
      <c r="F678" s="174">
        <v>29</v>
      </c>
      <c r="G678" s="174">
        <v>17.420000000000002</v>
      </c>
      <c r="H678" s="176" t="s">
        <v>123</v>
      </c>
      <c r="I678" s="177">
        <v>624.08000000000004</v>
      </c>
      <c r="J678" s="181">
        <v>7.2198340270662005E-5</v>
      </c>
      <c r="K678" s="179" t="s">
        <v>60</v>
      </c>
    </row>
    <row r="679" spans="1:11" ht="19.5" x14ac:dyDescent="0.2">
      <c r="A679" s="173" t="s">
        <v>1868</v>
      </c>
      <c r="B679" s="174"/>
      <c r="C679" s="174"/>
      <c r="D679" s="174" t="s">
        <v>125</v>
      </c>
      <c r="E679" s="175"/>
      <c r="F679" s="174"/>
      <c r="G679" s="174"/>
      <c r="H679" s="176" t="s">
        <v>50</v>
      </c>
      <c r="I679" s="177">
        <v>12853.95</v>
      </c>
      <c r="J679" s="181">
        <v>1.4870430969139788E-3</v>
      </c>
      <c r="K679" s="179" t="s">
        <v>51</v>
      </c>
    </row>
    <row r="680" spans="1:11" ht="19.5" x14ac:dyDescent="0.2">
      <c r="A680" s="173" t="s">
        <v>1869</v>
      </c>
      <c r="B680" s="174" t="s">
        <v>129</v>
      </c>
      <c r="C680" s="174" t="s">
        <v>56</v>
      </c>
      <c r="D680" s="174" t="s">
        <v>130</v>
      </c>
      <c r="E680" s="175" t="s">
        <v>131</v>
      </c>
      <c r="F680" s="174">
        <v>3.02</v>
      </c>
      <c r="G680" s="174">
        <v>89.7</v>
      </c>
      <c r="H680" s="176" t="s">
        <v>132</v>
      </c>
      <c r="I680" s="177">
        <v>334.64</v>
      </c>
      <c r="J680" s="181">
        <v>3.8713710723263581E-5</v>
      </c>
      <c r="K680" s="179" t="s">
        <v>60</v>
      </c>
    </row>
    <row r="681" spans="1:11" ht="19.5" x14ac:dyDescent="0.2">
      <c r="A681" s="173" t="s">
        <v>1870</v>
      </c>
      <c r="B681" s="174" t="s">
        <v>138</v>
      </c>
      <c r="C681" s="174" t="s">
        <v>56</v>
      </c>
      <c r="D681" s="174" t="s">
        <v>139</v>
      </c>
      <c r="E681" s="175" t="s">
        <v>58</v>
      </c>
      <c r="F681" s="174">
        <v>28.17</v>
      </c>
      <c r="G681" s="174">
        <v>69.040000000000006</v>
      </c>
      <c r="H681" s="176" t="s">
        <v>140</v>
      </c>
      <c r="I681" s="177">
        <v>2402.61</v>
      </c>
      <c r="J681" s="181">
        <v>2.7795227265365859E-4</v>
      </c>
      <c r="K681" s="179" t="s">
        <v>60</v>
      </c>
    </row>
    <row r="682" spans="1:11" ht="19.5" x14ac:dyDescent="0.2">
      <c r="A682" s="173" t="s">
        <v>1871</v>
      </c>
      <c r="B682" s="174" t="s">
        <v>168</v>
      </c>
      <c r="C682" s="174" t="s">
        <v>56</v>
      </c>
      <c r="D682" s="174" t="s">
        <v>169</v>
      </c>
      <c r="E682" s="175" t="s">
        <v>58</v>
      </c>
      <c r="F682" s="174">
        <v>18.72</v>
      </c>
      <c r="G682" s="174">
        <v>91.84</v>
      </c>
      <c r="H682" s="176" t="s">
        <v>170</v>
      </c>
      <c r="I682" s="177">
        <v>2123.7800000000002</v>
      </c>
      <c r="J682" s="181">
        <v>2.4569508893094885E-4</v>
      </c>
      <c r="K682" s="179" t="s">
        <v>60</v>
      </c>
    </row>
    <row r="683" spans="1:11" ht="19.5" x14ac:dyDescent="0.2">
      <c r="A683" s="173" t="s">
        <v>1872</v>
      </c>
      <c r="B683" s="174" t="s">
        <v>150</v>
      </c>
      <c r="C683" s="174" t="s">
        <v>56</v>
      </c>
      <c r="D683" s="174" t="s">
        <v>151</v>
      </c>
      <c r="E683" s="175" t="s">
        <v>114</v>
      </c>
      <c r="F683" s="174">
        <v>121.8</v>
      </c>
      <c r="G683" s="174">
        <v>15.85</v>
      </c>
      <c r="H683" s="176" t="s">
        <v>152</v>
      </c>
      <c r="I683" s="177">
        <v>2384.84</v>
      </c>
      <c r="J683" s="181">
        <v>2.7589650335066912E-4</v>
      </c>
      <c r="K683" s="179" t="s">
        <v>60</v>
      </c>
    </row>
    <row r="684" spans="1:11" ht="19.5" x14ac:dyDescent="0.2">
      <c r="A684" s="173" t="s">
        <v>1873</v>
      </c>
      <c r="B684" s="174" t="s">
        <v>288</v>
      </c>
      <c r="C684" s="174" t="s">
        <v>56</v>
      </c>
      <c r="D684" s="174" t="s">
        <v>289</v>
      </c>
      <c r="E684" s="175" t="s">
        <v>114</v>
      </c>
      <c r="F684" s="174">
        <v>121.4</v>
      </c>
      <c r="G684" s="174">
        <v>11.15</v>
      </c>
      <c r="H684" s="176" t="s">
        <v>290</v>
      </c>
      <c r="I684" s="177">
        <v>1671.67</v>
      </c>
      <c r="J684" s="181">
        <v>1.9339155153226759E-4</v>
      </c>
      <c r="K684" s="179" t="s">
        <v>60</v>
      </c>
    </row>
    <row r="685" spans="1:11" ht="19.5" x14ac:dyDescent="0.2">
      <c r="A685" s="173" t="s">
        <v>1874</v>
      </c>
      <c r="B685" s="174" t="s">
        <v>180</v>
      </c>
      <c r="C685" s="174" t="s">
        <v>56</v>
      </c>
      <c r="D685" s="174" t="s">
        <v>181</v>
      </c>
      <c r="E685" s="175" t="s">
        <v>114</v>
      </c>
      <c r="F685" s="174">
        <v>31.5</v>
      </c>
      <c r="G685" s="174">
        <v>13.89</v>
      </c>
      <c r="H685" s="176" t="s">
        <v>182</v>
      </c>
      <c r="I685" s="177">
        <v>540.22</v>
      </c>
      <c r="J685" s="181">
        <v>6.2496775062519271E-5</v>
      </c>
      <c r="K685" s="179" t="s">
        <v>60</v>
      </c>
    </row>
    <row r="686" spans="1:11" ht="29.25" x14ac:dyDescent="0.2">
      <c r="A686" s="173" t="s">
        <v>1875</v>
      </c>
      <c r="B686" s="174" t="s">
        <v>158</v>
      </c>
      <c r="C686" s="174" t="s">
        <v>69</v>
      </c>
      <c r="D686" s="174" t="s">
        <v>159</v>
      </c>
      <c r="E686" s="175" t="s">
        <v>131</v>
      </c>
      <c r="F686" s="174">
        <v>3.02</v>
      </c>
      <c r="G686" s="174">
        <v>676.51</v>
      </c>
      <c r="H686" s="176" t="s">
        <v>160</v>
      </c>
      <c r="I686" s="177">
        <v>2523.9899999999998</v>
      </c>
      <c r="J686" s="181">
        <v>2.9199443798831593E-4</v>
      </c>
      <c r="K686" s="179" t="s">
        <v>60</v>
      </c>
    </row>
    <row r="687" spans="1:11" ht="29.25" x14ac:dyDescent="0.2">
      <c r="A687" s="173" t="s">
        <v>1876</v>
      </c>
      <c r="B687" s="174" t="s">
        <v>184</v>
      </c>
      <c r="C687" s="174" t="s">
        <v>69</v>
      </c>
      <c r="D687" s="174" t="s">
        <v>185</v>
      </c>
      <c r="E687" s="175" t="s">
        <v>131</v>
      </c>
      <c r="F687" s="174">
        <v>0.94</v>
      </c>
      <c r="G687" s="174">
        <v>751.08</v>
      </c>
      <c r="H687" s="176" t="s">
        <v>186</v>
      </c>
      <c r="I687" s="177">
        <v>872.2</v>
      </c>
      <c r="J687" s="181">
        <v>1.0090275667233592E-4</v>
      </c>
      <c r="K687" s="179" t="s">
        <v>60</v>
      </c>
    </row>
    <row r="688" spans="1:11" x14ac:dyDescent="0.2">
      <c r="A688" s="173" t="s">
        <v>1877</v>
      </c>
      <c r="B688" s="174"/>
      <c r="C688" s="174"/>
      <c r="D688" s="174" t="s">
        <v>92</v>
      </c>
      <c r="E688" s="175"/>
      <c r="F688" s="174"/>
      <c r="G688" s="174"/>
      <c r="H688" s="176" t="s">
        <v>50</v>
      </c>
      <c r="I688" s="177">
        <v>419508.26</v>
      </c>
      <c r="J688" s="181">
        <v>4.8531919147919093E-2</v>
      </c>
      <c r="K688" s="179" t="s">
        <v>51</v>
      </c>
    </row>
    <row r="689" spans="1:11" x14ac:dyDescent="0.2">
      <c r="A689" s="173" t="s">
        <v>1878</v>
      </c>
      <c r="B689" s="174" t="s">
        <v>1879</v>
      </c>
      <c r="C689" s="174" t="s">
        <v>69</v>
      </c>
      <c r="D689" s="174" t="s">
        <v>1880</v>
      </c>
      <c r="E689" s="175" t="s">
        <v>389</v>
      </c>
      <c r="F689" s="174">
        <v>248.64</v>
      </c>
      <c r="G689" s="174">
        <v>758.45</v>
      </c>
      <c r="H689" s="176" t="s">
        <v>1881</v>
      </c>
      <c r="I689" s="177">
        <v>232970.7</v>
      </c>
      <c r="J689" s="181">
        <v>2.6951829688011662E-2</v>
      </c>
      <c r="K689" s="179" t="s">
        <v>60</v>
      </c>
    </row>
    <row r="690" spans="1:11" ht="19.5" x14ac:dyDescent="0.2">
      <c r="A690" s="173" t="s">
        <v>1882</v>
      </c>
      <c r="B690" s="174" t="s">
        <v>1883</v>
      </c>
      <c r="C690" s="174" t="s">
        <v>69</v>
      </c>
      <c r="D690" s="174" t="s">
        <v>1884</v>
      </c>
      <c r="E690" s="175" t="s">
        <v>389</v>
      </c>
      <c r="F690" s="174">
        <v>104.59</v>
      </c>
      <c r="G690" s="174">
        <v>1371.03</v>
      </c>
      <c r="H690" s="176" t="s">
        <v>1885</v>
      </c>
      <c r="I690" s="177">
        <v>177151.4</v>
      </c>
      <c r="J690" s="181">
        <v>2.0494226792437113E-2</v>
      </c>
      <c r="K690" s="179" t="s">
        <v>60</v>
      </c>
    </row>
    <row r="691" spans="1:11" ht="19.5" x14ac:dyDescent="0.2">
      <c r="A691" s="173" t="s">
        <v>1886</v>
      </c>
      <c r="B691" s="174" t="s">
        <v>1887</v>
      </c>
      <c r="C691" s="174" t="s">
        <v>56</v>
      </c>
      <c r="D691" s="174" t="s">
        <v>1888</v>
      </c>
      <c r="E691" s="175" t="s">
        <v>58</v>
      </c>
      <c r="F691" s="174">
        <v>248.64</v>
      </c>
      <c r="G691" s="174">
        <v>30.56</v>
      </c>
      <c r="H691" s="176" t="s">
        <v>1889</v>
      </c>
      <c r="I691" s="177">
        <v>9386.16</v>
      </c>
      <c r="J691" s="181">
        <v>1.0858626674703194E-3</v>
      </c>
      <c r="K691" s="179" t="s">
        <v>60</v>
      </c>
    </row>
    <row r="692" spans="1:11" x14ac:dyDescent="0.2">
      <c r="A692" s="173" t="s">
        <v>22</v>
      </c>
      <c r="B692" s="174"/>
      <c r="C692" s="174"/>
      <c r="D692" s="174" t="s">
        <v>23</v>
      </c>
      <c r="E692" s="175"/>
      <c r="F692" s="174"/>
      <c r="G692" s="174"/>
      <c r="H692" s="176" t="s">
        <v>50</v>
      </c>
      <c r="I692" s="177">
        <v>659159.48</v>
      </c>
      <c r="J692" s="181">
        <v>7.6256602406218163E-2</v>
      </c>
      <c r="K692" s="179" t="s">
        <v>51</v>
      </c>
    </row>
    <row r="693" spans="1:11" x14ac:dyDescent="0.2">
      <c r="A693" s="173" t="s">
        <v>1890</v>
      </c>
      <c r="B693" s="174"/>
      <c r="C693" s="174"/>
      <c r="D693" s="174" t="s">
        <v>1891</v>
      </c>
      <c r="E693" s="175"/>
      <c r="F693" s="174"/>
      <c r="G693" s="174"/>
      <c r="H693" s="176" t="s">
        <v>50</v>
      </c>
      <c r="I693" s="177">
        <v>384339.98</v>
      </c>
      <c r="J693" s="181">
        <v>4.4463383950229828E-2</v>
      </c>
      <c r="K693" s="179" t="s">
        <v>51</v>
      </c>
    </row>
    <row r="694" spans="1:11" x14ac:dyDescent="0.2">
      <c r="A694" s="173" t="s">
        <v>1892</v>
      </c>
      <c r="B694" s="174"/>
      <c r="C694" s="174"/>
      <c r="D694" s="174" t="s">
        <v>1893</v>
      </c>
      <c r="E694" s="175"/>
      <c r="F694" s="174"/>
      <c r="G694" s="174"/>
      <c r="H694" s="176" t="s">
        <v>50</v>
      </c>
      <c r="I694" s="177">
        <v>6988.55</v>
      </c>
      <c r="J694" s="181">
        <v>8.0848883299983177E-4</v>
      </c>
      <c r="K694" s="179" t="s">
        <v>51</v>
      </c>
    </row>
    <row r="695" spans="1:11" ht="19.5" x14ac:dyDescent="0.2">
      <c r="A695" s="173" t="s">
        <v>1894</v>
      </c>
      <c r="B695" s="174" t="s">
        <v>1493</v>
      </c>
      <c r="C695" s="174" t="s">
        <v>56</v>
      </c>
      <c r="D695" s="174" t="s">
        <v>1494</v>
      </c>
      <c r="E695" s="175" t="s">
        <v>131</v>
      </c>
      <c r="F695" s="174">
        <v>25.78</v>
      </c>
      <c r="G695" s="174">
        <v>54.64</v>
      </c>
      <c r="H695" s="176" t="s">
        <v>1495</v>
      </c>
      <c r="I695" s="177">
        <v>1740.15</v>
      </c>
      <c r="J695" s="181">
        <v>2.0131384088897656E-4</v>
      </c>
      <c r="K695" s="179" t="s">
        <v>60</v>
      </c>
    </row>
    <row r="696" spans="1:11" ht="19.5" x14ac:dyDescent="0.2">
      <c r="A696" s="173" t="s">
        <v>1895</v>
      </c>
      <c r="B696" s="174" t="s">
        <v>1169</v>
      </c>
      <c r="C696" s="174" t="s">
        <v>56</v>
      </c>
      <c r="D696" s="174" t="s">
        <v>1170</v>
      </c>
      <c r="E696" s="175" t="s">
        <v>131</v>
      </c>
      <c r="F696" s="174">
        <v>18.54</v>
      </c>
      <c r="G696" s="174">
        <v>111.95</v>
      </c>
      <c r="H696" s="176" t="s">
        <v>1171</v>
      </c>
      <c r="I696" s="177">
        <v>2564.08</v>
      </c>
      <c r="J696" s="181">
        <v>2.966323553409804E-4</v>
      </c>
      <c r="K696" s="179" t="s">
        <v>60</v>
      </c>
    </row>
    <row r="697" spans="1:11" ht="19.5" x14ac:dyDescent="0.2">
      <c r="A697" s="173" t="s">
        <v>1896</v>
      </c>
      <c r="B697" s="174" t="s">
        <v>1193</v>
      </c>
      <c r="C697" s="174" t="s">
        <v>56</v>
      </c>
      <c r="D697" s="174" t="s">
        <v>1194</v>
      </c>
      <c r="E697" s="175" t="s">
        <v>58</v>
      </c>
      <c r="F697" s="174">
        <v>295.63</v>
      </c>
      <c r="G697" s="174">
        <v>7.35</v>
      </c>
      <c r="H697" s="176" t="s">
        <v>1195</v>
      </c>
      <c r="I697" s="177">
        <v>2684.32</v>
      </c>
      <c r="J697" s="181">
        <v>3.1054263676987475E-4</v>
      </c>
      <c r="K697" s="179" t="s">
        <v>60</v>
      </c>
    </row>
    <row r="698" spans="1:11" x14ac:dyDescent="0.2">
      <c r="A698" s="173" t="s">
        <v>1897</v>
      </c>
      <c r="B698" s="174"/>
      <c r="C698" s="174"/>
      <c r="D698" s="174" t="s">
        <v>1898</v>
      </c>
      <c r="E698" s="175"/>
      <c r="F698" s="174"/>
      <c r="G698" s="174"/>
      <c r="H698" s="176" t="s">
        <v>50</v>
      </c>
      <c r="I698" s="177">
        <v>45302.47</v>
      </c>
      <c r="J698" s="181">
        <v>5.2409356879910551E-3</v>
      </c>
      <c r="K698" s="179" t="s">
        <v>51</v>
      </c>
    </row>
    <row r="699" spans="1:11" ht="29.25" x14ac:dyDescent="0.2">
      <c r="A699" s="173" t="s">
        <v>1899</v>
      </c>
      <c r="B699" s="174" t="s">
        <v>314</v>
      </c>
      <c r="C699" s="174" t="s">
        <v>56</v>
      </c>
      <c r="D699" s="174" t="s">
        <v>315</v>
      </c>
      <c r="E699" s="175" t="s">
        <v>58</v>
      </c>
      <c r="F699" s="174">
        <v>102.19</v>
      </c>
      <c r="G699" s="174">
        <v>92.68</v>
      </c>
      <c r="H699" s="176" t="s">
        <v>316</v>
      </c>
      <c r="I699" s="177">
        <v>11699.73</v>
      </c>
      <c r="J699" s="181">
        <v>1.3535141129580701E-3</v>
      </c>
      <c r="K699" s="179" t="s">
        <v>60</v>
      </c>
    </row>
    <row r="700" spans="1:11" ht="19.5" x14ac:dyDescent="0.2">
      <c r="A700" s="173" t="s">
        <v>1900</v>
      </c>
      <c r="B700" s="174" t="s">
        <v>367</v>
      </c>
      <c r="C700" s="174" t="s">
        <v>56</v>
      </c>
      <c r="D700" s="174" t="s">
        <v>368</v>
      </c>
      <c r="E700" s="175" t="s">
        <v>58</v>
      </c>
      <c r="F700" s="174">
        <v>204.38</v>
      </c>
      <c r="G700" s="174">
        <v>4.25</v>
      </c>
      <c r="H700" s="176" t="s">
        <v>369</v>
      </c>
      <c r="I700" s="177">
        <v>1072.99</v>
      </c>
      <c r="J700" s="181">
        <v>1.2413167723211387E-4</v>
      </c>
      <c r="K700" s="179" t="s">
        <v>60</v>
      </c>
    </row>
    <row r="701" spans="1:11" ht="29.25" x14ac:dyDescent="0.2">
      <c r="A701" s="173" t="s">
        <v>1901</v>
      </c>
      <c r="B701" s="174" t="s">
        <v>1902</v>
      </c>
      <c r="C701" s="174" t="s">
        <v>56</v>
      </c>
      <c r="D701" s="174" t="s">
        <v>1903</v>
      </c>
      <c r="E701" s="175" t="s">
        <v>58</v>
      </c>
      <c r="F701" s="174">
        <v>98.24</v>
      </c>
      <c r="G701" s="174">
        <v>33.75</v>
      </c>
      <c r="H701" s="176" t="s">
        <v>1904</v>
      </c>
      <c r="I701" s="177">
        <v>4095.62</v>
      </c>
      <c r="J701" s="181">
        <v>4.7381259835169967E-4</v>
      </c>
      <c r="K701" s="179" t="s">
        <v>60</v>
      </c>
    </row>
    <row r="702" spans="1:11" ht="29.25" x14ac:dyDescent="0.2">
      <c r="A702" s="173" t="s">
        <v>1905</v>
      </c>
      <c r="B702" s="174" t="s">
        <v>1906</v>
      </c>
      <c r="C702" s="174" t="s">
        <v>56</v>
      </c>
      <c r="D702" s="174" t="s">
        <v>1907</v>
      </c>
      <c r="E702" s="175" t="s">
        <v>58</v>
      </c>
      <c r="F702" s="174">
        <v>104.45</v>
      </c>
      <c r="G702" s="174">
        <v>38.880000000000003</v>
      </c>
      <c r="H702" s="176" t="s">
        <v>1908</v>
      </c>
      <c r="I702" s="177">
        <v>5016.7299999999996</v>
      </c>
      <c r="J702" s="181">
        <v>5.8037363733181354E-4</v>
      </c>
      <c r="K702" s="179" t="s">
        <v>60</v>
      </c>
    </row>
    <row r="703" spans="1:11" ht="19.5" x14ac:dyDescent="0.2">
      <c r="A703" s="173" t="s">
        <v>1909</v>
      </c>
      <c r="B703" s="174" t="s">
        <v>1910</v>
      </c>
      <c r="C703" s="174" t="s">
        <v>69</v>
      </c>
      <c r="D703" s="174" t="s">
        <v>1911</v>
      </c>
      <c r="E703" s="175" t="s">
        <v>58</v>
      </c>
      <c r="F703" s="174">
        <v>96.8</v>
      </c>
      <c r="G703" s="174">
        <v>69.33</v>
      </c>
      <c r="H703" s="176" t="s">
        <v>1912</v>
      </c>
      <c r="I703" s="177">
        <v>8290.92</v>
      </c>
      <c r="J703" s="181">
        <v>9.5915694032309485E-4</v>
      </c>
      <c r="K703" s="179" t="s">
        <v>60</v>
      </c>
    </row>
    <row r="704" spans="1:11" ht="19.5" x14ac:dyDescent="0.2">
      <c r="A704" s="173" t="s">
        <v>1913</v>
      </c>
      <c r="B704" s="174" t="s">
        <v>1914</v>
      </c>
      <c r="C704" s="174" t="s">
        <v>69</v>
      </c>
      <c r="D704" s="174" t="s">
        <v>1915</v>
      </c>
      <c r="E704" s="175" t="s">
        <v>58</v>
      </c>
      <c r="F704" s="174">
        <v>188</v>
      </c>
      <c r="G704" s="174">
        <v>65.13</v>
      </c>
      <c r="H704" s="176" t="s">
        <v>1916</v>
      </c>
      <c r="I704" s="177">
        <v>15126.48</v>
      </c>
      <c r="J704" s="181">
        <v>1.7499467217942627E-3</v>
      </c>
      <c r="K704" s="179" t="s">
        <v>60</v>
      </c>
    </row>
    <row r="705" spans="1:11" x14ac:dyDescent="0.2">
      <c r="A705" s="173" t="s">
        <v>1917</v>
      </c>
      <c r="B705" s="174"/>
      <c r="C705" s="174"/>
      <c r="D705" s="174" t="s">
        <v>841</v>
      </c>
      <c r="E705" s="175"/>
      <c r="F705" s="174"/>
      <c r="G705" s="174"/>
      <c r="H705" s="176" t="s">
        <v>50</v>
      </c>
      <c r="I705" s="177">
        <v>44815.75</v>
      </c>
      <c r="J705" s="181">
        <v>5.1846282014884641E-3</v>
      </c>
      <c r="K705" s="179" t="s">
        <v>51</v>
      </c>
    </row>
    <row r="706" spans="1:11" x14ac:dyDescent="0.2">
      <c r="A706" s="173" t="s">
        <v>1918</v>
      </c>
      <c r="B706" s="174" t="s">
        <v>1919</v>
      </c>
      <c r="C706" s="174" t="s">
        <v>69</v>
      </c>
      <c r="D706" s="174" t="s">
        <v>1920</v>
      </c>
      <c r="E706" s="175" t="s">
        <v>131</v>
      </c>
      <c r="F706" s="174">
        <v>22.92</v>
      </c>
      <c r="G706" s="174">
        <v>126.85</v>
      </c>
      <c r="H706" s="176" t="s">
        <v>1921</v>
      </c>
      <c r="I706" s="177">
        <v>3591.79</v>
      </c>
      <c r="J706" s="181">
        <v>4.1552569638629838E-4</v>
      </c>
      <c r="K706" s="179" t="s">
        <v>60</v>
      </c>
    </row>
    <row r="707" spans="1:11" x14ac:dyDescent="0.2">
      <c r="A707" s="173" t="s">
        <v>1922</v>
      </c>
      <c r="B707" s="174" t="s">
        <v>1923</v>
      </c>
      <c r="C707" s="174" t="s">
        <v>69</v>
      </c>
      <c r="D707" s="174" t="s">
        <v>1924</v>
      </c>
      <c r="E707" s="175" t="s">
        <v>58</v>
      </c>
      <c r="F707" s="174">
        <v>229.27</v>
      </c>
      <c r="G707" s="174">
        <v>42.75</v>
      </c>
      <c r="H707" s="176" t="s">
        <v>1925</v>
      </c>
      <c r="I707" s="177">
        <v>12107.74</v>
      </c>
      <c r="J707" s="181">
        <v>1.4007158255811838E-3</v>
      </c>
      <c r="K707" s="179" t="s">
        <v>60</v>
      </c>
    </row>
    <row r="708" spans="1:11" ht="19.5" x14ac:dyDescent="0.2">
      <c r="A708" s="173" t="s">
        <v>1926</v>
      </c>
      <c r="B708" s="174" t="s">
        <v>1927</v>
      </c>
      <c r="C708" s="174" t="s">
        <v>69</v>
      </c>
      <c r="D708" s="174" t="s">
        <v>1928</v>
      </c>
      <c r="E708" s="175" t="s">
        <v>58</v>
      </c>
      <c r="F708" s="174">
        <v>229.27</v>
      </c>
      <c r="G708" s="174">
        <v>20.63</v>
      </c>
      <c r="H708" s="176" t="s">
        <v>1929</v>
      </c>
      <c r="I708" s="177">
        <v>5841.79</v>
      </c>
      <c r="J708" s="181">
        <v>6.7582287881321401E-4</v>
      </c>
      <c r="K708" s="179" t="s">
        <v>60</v>
      </c>
    </row>
    <row r="709" spans="1:11" ht="19.5" x14ac:dyDescent="0.2">
      <c r="A709" s="173" t="s">
        <v>1930</v>
      </c>
      <c r="B709" s="174" t="s">
        <v>1271</v>
      </c>
      <c r="C709" s="174" t="s">
        <v>56</v>
      </c>
      <c r="D709" s="174" t="s">
        <v>1272</v>
      </c>
      <c r="E709" s="175" t="s">
        <v>58</v>
      </c>
      <c r="F709" s="174">
        <v>229.27</v>
      </c>
      <c r="G709" s="174">
        <v>63.74</v>
      </c>
      <c r="H709" s="176" t="s">
        <v>1273</v>
      </c>
      <c r="I709" s="177">
        <v>18052.71</v>
      </c>
      <c r="J709" s="181">
        <v>2.088475354742313E-3</v>
      </c>
      <c r="K709" s="179" t="s">
        <v>60</v>
      </c>
    </row>
    <row r="710" spans="1:11" ht="19.5" x14ac:dyDescent="0.2">
      <c r="A710" s="173" t="s">
        <v>1931</v>
      </c>
      <c r="B710" s="174" t="s">
        <v>1441</v>
      </c>
      <c r="C710" s="174" t="s">
        <v>56</v>
      </c>
      <c r="D710" s="174" t="s">
        <v>1442</v>
      </c>
      <c r="E710" s="175" t="s">
        <v>131</v>
      </c>
      <c r="F710" s="174">
        <v>4.53</v>
      </c>
      <c r="G710" s="174">
        <v>749.85</v>
      </c>
      <c r="H710" s="176" t="s">
        <v>1443</v>
      </c>
      <c r="I710" s="177">
        <v>4196.41</v>
      </c>
      <c r="J710" s="181">
        <v>4.8547275524805916E-4</v>
      </c>
      <c r="K710" s="179" t="s">
        <v>60</v>
      </c>
    </row>
    <row r="711" spans="1:11" x14ac:dyDescent="0.2">
      <c r="A711" s="173" t="s">
        <v>1932</v>
      </c>
      <c r="B711" s="174" t="s">
        <v>877</v>
      </c>
      <c r="C711" s="174" t="s">
        <v>56</v>
      </c>
      <c r="D711" s="174" t="s">
        <v>878</v>
      </c>
      <c r="E711" s="175" t="s">
        <v>85</v>
      </c>
      <c r="F711" s="174">
        <v>7.1</v>
      </c>
      <c r="G711" s="174">
        <v>116.9</v>
      </c>
      <c r="H711" s="176" t="s">
        <v>879</v>
      </c>
      <c r="I711" s="177">
        <v>1025.31</v>
      </c>
      <c r="J711" s="181">
        <v>1.1861569071739595E-4</v>
      </c>
      <c r="K711" s="179" t="s">
        <v>60</v>
      </c>
    </row>
    <row r="712" spans="1:11" x14ac:dyDescent="0.2">
      <c r="A712" s="173" t="s">
        <v>1933</v>
      </c>
      <c r="B712" s="174"/>
      <c r="C712" s="174"/>
      <c r="D712" s="174" t="s">
        <v>915</v>
      </c>
      <c r="E712" s="175"/>
      <c r="F712" s="174"/>
      <c r="G712" s="174"/>
      <c r="H712" s="176" t="s">
        <v>50</v>
      </c>
      <c r="I712" s="177">
        <v>80226.02</v>
      </c>
      <c r="J712" s="181">
        <v>9.2811586503668362E-3</v>
      </c>
      <c r="K712" s="179" t="s">
        <v>51</v>
      </c>
    </row>
    <row r="713" spans="1:11" ht="19.5" x14ac:dyDescent="0.2">
      <c r="A713" s="173" t="s">
        <v>1934</v>
      </c>
      <c r="B713" s="174" t="s">
        <v>1226</v>
      </c>
      <c r="C713" s="174" t="s">
        <v>56</v>
      </c>
      <c r="D713" s="174" t="s">
        <v>1227</v>
      </c>
      <c r="E713" s="175" t="s">
        <v>58</v>
      </c>
      <c r="F713" s="174">
        <v>314.69</v>
      </c>
      <c r="G713" s="174">
        <v>200.06</v>
      </c>
      <c r="H713" s="176" t="s">
        <v>1228</v>
      </c>
      <c r="I713" s="177">
        <v>77775.63</v>
      </c>
      <c r="J713" s="181">
        <v>8.9976788224347976E-3</v>
      </c>
      <c r="K713" s="179" t="s">
        <v>60</v>
      </c>
    </row>
    <row r="714" spans="1:11" ht="19.5" x14ac:dyDescent="0.2">
      <c r="A714" s="173" t="s">
        <v>1935</v>
      </c>
      <c r="B714" s="174" t="s">
        <v>1230</v>
      </c>
      <c r="C714" s="174" t="s">
        <v>69</v>
      </c>
      <c r="D714" s="174" t="s">
        <v>1231</v>
      </c>
      <c r="E714" s="175" t="s">
        <v>85</v>
      </c>
      <c r="F714" s="174">
        <v>32.31</v>
      </c>
      <c r="G714" s="174">
        <v>61.39</v>
      </c>
      <c r="H714" s="176" t="s">
        <v>1232</v>
      </c>
      <c r="I714" s="177">
        <v>2450.39</v>
      </c>
      <c r="J714" s="181">
        <v>2.8347982793203993E-4</v>
      </c>
      <c r="K714" s="179" t="s">
        <v>60</v>
      </c>
    </row>
    <row r="715" spans="1:11" x14ac:dyDescent="0.2">
      <c r="A715" s="173" t="s">
        <v>1936</v>
      </c>
      <c r="B715" s="174"/>
      <c r="C715" s="174"/>
      <c r="D715" s="174" t="s">
        <v>1937</v>
      </c>
      <c r="E715" s="175"/>
      <c r="F715" s="174"/>
      <c r="G715" s="174"/>
      <c r="H715" s="176" t="s">
        <v>50</v>
      </c>
      <c r="I715" s="177">
        <v>45554.31</v>
      </c>
      <c r="J715" s="181">
        <v>5.2700704624010081E-3</v>
      </c>
      <c r="K715" s="179" t="s">
        <v>51</v>
      </c>
    </row>
    <row r="716" spans="1:11" ht="19.5" x14ac:dyDescent="0.2">
      <c r="A716" s="173" t="s">
        <v>1938</v>
      </c>
      <c r="B716" s="174" t="s">
        <v>1851</v>
      </c>
      <c r="C716" s="174" t="s">
        <v>56</v>
      </c>
      <c r="D716" s="174" t="s">
        <v>1852</v>
      </c>
      <c r="E716" s="175" t="s">
        <v>85</v>
      </c>
      <c r="F716" s="174">
        <v>30.1</v>
      </c>
      <c r="G716" s="174">
        <v>177.24</v>
      </c>
      <c r="H716" s="176" t="s">
        <v>1853</v>
      </c>
      <c r="I716" s="177">
        <v>6590.69</v>
      </c>
      <c r="J716" s="181">
        <v>7.6246134988855495E-4</v>
      </c>
      <c r="K716" s="179" t="s">
        <v>60</v>
      </c>
    </row>
    <row r="717" spans="1:11" ht="19.5" x14ac:dyDescent="0.2">
      <c r="A717" s="173" t="s">
        <v>1939</v>
      </c>
      <c r="B717" s="174" t="s">
        <v>1940</v>
      </c>
      <c r="C717" s="174" t="s">
        <v>56</v>
      </c>
      <c r="D717" s="174" t="s">
        <v>1941</v>
      </c>
      <c r="E717" s="175" t="s">
        <v>58</v>
      </c>
      <c r="F717" s="174">
        <v>12.13</v>
      </c>
      <c r="G717" s="174">
        <v>745.37</v>
      </c>
      <c r="H717" s="176" t="s">
        <v>1942</v>
      </c>
      <c r="I717" s="177">
        <v>11169.66</v>
      </c>
      <c r="J717" s="181">
        <v>1.2921915674073878E-3</v>
      </c>
      <c r="K717" s="179" t="s">
        <v>60</v>
      </c>
    </row>
    <row r="718" spans="1:11" ht="19.5" x14ac:dyDescent="0.2">
      <c r="A718" s="173" t="s">
        <v>1943</v>
      </c>
      <c r="B718" s="174" t="s">
        <v>1944</v>
      </c>
      <c r="C718" s="174" t="s">
        <v>56</v>
      </c>
      <c r="D718" s="174" t="s">
        <v>1945</v>
      </c>
      <c r="E718" s="175" t="s">
        <v>71</v>
      </c>
      <c r="F718" s="174">
        <v>5</v>
      </c>
      <c r="G718" s="174">
        <v>422.5</v>
      </c>
      <c r="H718" s="176" t="s">
        <v>1946</v>
      </c>
      <c r="I718" s="177">
        <v>2609.75</v>
      </c>
      <c r="J718" s="181">
        <v>3.0191580970606363E-4</v>
      </c>
      <c r="K718" s="179" t="s">
        <v>60</v>
      </c>
    </row>
    <row r="719" spans="1:11" ht="19.5" x14ac:dyDescent="0.2">
      <c r="A719" s="173" t="s">
        <v>1947</v>
      </c>
      <c r="B719" s="174" t="s">
        <v>1948</v>
      </c>
      <c r="C719" s="174" t="s">
        <v>56</v>
      </c>
      <c r="D719" s="174" t="s">
        <v>1949</v>
      </c>
      <c r="E719" s="175" t="s">
        <v>58</v>
      </c>
      <c r="F719" s="174">
        <v>4.62</v>
      </c>
      <c r="G719" s="174">
        <v>500.36</v>
      </c>
      <c r="H719" s="176" t="s">
        <v>1950</v>
      </c>
      <c r="I719" s="177">
        <v>2855.8</v>
      </c>
      <c r="J719" s="181">
        <v>3.3038075269990476E-4</v>
      </c>
      <c r="K719" s="179" t="s">
        <v>60</v>
      </c>
    </row>
    <row r="720" spans="1:11" ht="39" x14ac:dyDescent="0.2">
      <c r="A720" s="173" t="s">
        <v>1951</v>
      </c>
      <c r="B720" s="174" t="s">
        <v>1952</v>
      </c>
      <c r="C720" s="174" t="s">
        <v>56</v>
      </c>
      <c r="D720" s="174" t="s">
        <v>1953</v>
      </c>
      <c r="E720" s="175" t="s">
        <v>58</v>
      </c>
      <c r="F720" s="174">
        <v>31.9</v>
      </c>
      <c r="G720" s="174">
        <v>470.15</v>
      </c>
      <c r="H720" s="176" t="s">
        <v>1954</v>
      </c>
      <c r="I720" s="177">
        <v>18528.150000000001</v>
      </c>
      <c r="J720" s="181">
        <v>2.1434778847036697E-3</v>
      </c>
      <c r="K720" s="179" t="s">
        <v>60</v>
      </c>
    </row>
    <row r="721" spans="1:11" ht="39" x14ac:dyDescent="0.2">
      <c r="A721" s="173" t="s">
        <v>1955</v>
      </c>
      <c r="B721" s="174" t="s">
        <v>881</v>
      </c>
      <c r="C721" s="174" t="s">
        <v>56</v>
      </c>
      <c r="D721" s="174" t="s">
        <v>882</v>
      </c>
      <c r="E721" s="175" t="s">
        <v>58</v>
      </c>
      <c r="F721" s="174">
        <v>3.49</v>
      </c>
      <c r="G721" s="174">
        <v>881.42</v>
      </c>
      <c r="H721" s="176" t="s">
        <v>883</v>
      </c>
      <c r="I721" s="177">
        <v>3800.26</v>
      </c>
      <c r="J721" s="181">
        <v>4.3964309799542686E-4</v>
      </c>
      <c r="K721" s="179" t="s">
        <v>60</v>
      </c>
    </row>
    <row r="722" spans="1:11" x14ac:dyDescent="0.2">
      <c r="A722" s="173" t="s">
        <v>1956</v>
      </c>
      <c r="B722" s="174"/>
      <c r="C722" s="174"/>
      <c r="D722" s="174" t="s">
        <v>1957</v>
      </c>
      <c r="E722" s="175"/>
      <c r="F722" s="174"/>
      <c r="G722" s="174"/>
      <c r="H722" s="176" t="s">
        <v>50</v>
      </c>
      <c r="I722" s="177">
        <v>109448.35</v>
      </c>
      <c r="J722" s="181">
        <v>1.2661820945011072E-2</v>
      </c>
      <c r="K722" s="179" t="s">
        <v>51</v>
      </c>
    </row>
    <row r="723" spans="1:11" x14ac:dyDescent="0.2">
      <c r="A723" s="173" t="s">
        <v>1958</v>
      </c>
      <c r="B723" s="174"/>
      <c r="C723" s="174"/>
      <c r="D723" s="174" t="s">
        <v>931</v>
      </c>
      <c r="E723" s="175"/>
      <c r="F723" s="174"/>
      <c r="G723" s="174"/>
      <c r="H723" s="176" t="s">
        <v>50</v>
      </c>
      <c r="I723" s="177">
        <v>3210.81</v>
      </c>
      <c r="J723" s="181">
        <v>3.7145102058140666E-4</v>
      </c>
      <c r="K723" s="179" t="s">
        <v>51</v>
      </c>
    </row>
    <row r="724" spans="1:11" x14ac:dyDescent="0.2">
      <c r="A724" s="173" t="s">
        <v>1959</v>
      </c>
      <c r="B724" s="174" t="s">
        <v>1960</v>
      </c>
      <c r="C724" s="174" t="s">
        <v>69</v>
      </c>
      <c r="D724" s="174" t="s">
        <v>1961</v>
      </c>
      <c r="E724" s="175" t="s">
        <v>71</v>
      </c>
      <c r="F724" s="174">
        <v>1</v>
      </c>
      <c r="G724" s="174">
        <v>24</v>
      </c>
      <c r="H724" s="176" t="s">
        <v>1962</v>
      </c>
      <c r="I724" s="177">
        <v>29.64</v>
      </c>
      <c r="J724" s="181">
        <v>3.4289815498372353E-6</v>
      </c>
      <c r="K724" s="179" t="s">
        <v>60</v>
      </c>
    </row>
    <row r="725" spans="1:11" ht="19.5" x14ac:dyDescent="0.2">
      <c r="A725" s="173" t="s">
        <v>1963</v>
      </c>
      <c r="B725" s="174" t="s">
        <v>1964</v>
      </c>
      <c r="C725" s="174" t="s">
        <v>69</v>
      </c>
      <c r="D725" s="174" t="s">
        <v>1965</v>
      </c>
      <c r="E725" s="175" t="s">
        <v>71</v>
      </c>
      <c r="F725" s="174">
        <v>4</v>
      </c>
      <c r="G725" s="174">
        <v>527.99</v>
      </c>
      <c r="H725" s="176" t="s">
        <v>1966</v>
      </c>
      <c r="I725" s="177">
        <v>2609.08</v>
      </c>
      <c r="J725" s="181">
        <v>3.0183829898951871E-4</v>
      </c>
      <c r="K725" s="179" t="s">
        <v>60</v>
      </c>
    </row>
    <row r="726" spans="1:11" ht="19.5" x14ac:dyDescent="0.2">
      <c r="A726" s="173" t="s">
        <v>1967</v>
      </c>
      <c r="B726" s="174" t="s">
        <v>1365</v>
      </c>
      <c r="C726" s="174" t="s">
        <v>56</v>
      </c>
      <c r="D726" s="174" t="s">
        <v>1366</v>
      </c>
      <c r="E726" s="175" t="s">
        <v>71</v>
      </c>
      <c r="F726" s="174">
        <v>3</v>
      </c>
      <c r="G726" s="174">
        <v>47.76</v>
      </c>
      <c r="H726" s="176" t="s">
        <v>1367</v>
      </c>
      <c r="I726" s="177">
        <v>177</v>
      </c>
      <c r="J726" s="181">
        <v>2.0476711684250698E-5</v>
      </c>
      <c r="K726" s="179" t="s">
        <v>60</v>
      </c>
    </row>
    <row r="727" spans="1:11" ht="29.25" x14ac:dyDescent="0.2">
      <c r="A727" s="173" t="s">
        <v>1968</v>
      </c>
      <c r="B727" s="174" t="s">
        <v>937</v>
      </c>
      <c r="C727" s="174" t="s">
        <v>56</v>
      </c>
      <c r="D727" s="174" t="s">
        <v>938</v>
      </c>
      <c r="E727" s="175" t="s">
        <v>71</v>
      </c>
      <c r="F727" s="174">
        <v>4</v>
      </c>
      <c r="G727" s="174">
        <v>69.31</v>
      </c>
      <c r="H727" s="176" t="s">
        <v>939</v>
      </c>
      <c r="I727" s="177">
        <v>342.48</v>
      </c>
      <c r="J727" s="181">
        <v>3.9620701794475584E-5</v>
      </c>
      <c r="K727" s="179" t="s">
        <v>60</v>
      </c>
    </row>
    <row r="728" spans="1:11" ht="19.5" x14ac:dyDescent="0.2">
      <c r="A728" s="173" t="s">
        <v>1969</v>
      </c>
      <c r="B728" s="174" t="s">
        <v>614</v>
      </c>
      <c r="C728" s="174" t="s">
        <v>56</v>
      </c>
      <c r="D728" s="174" t="s">
        <v>615</v>
      </c>
      <c r="E728" s="175" t="s">
        <v>71</v>
      </c>
      <c r="F728" s="174">
        <v>1</v>
      </c>
      <c r="G728" s="174">
        <v>42.59</v>
      </c>
      <c r="H728" s="176" t="s">
        <v>616</v>
      </c>
      <c r="I728" s="177">
        <v>52.61</v>
      </c>
      <c r="J728" s="181">
        <v>6.0863265633244589E-6</v>
      </c>
      <c r="K728" s="179" t="s">
        <v>60</v>
      </c>
    </row>
    <row r="729" spans="1:11" ht="19.5" x14ac:dyDescent="0.2">
      <c r="A729" s="173" t="s">
        <v>1970</v>
      </c>
      <c r="B729" s="174"/>
      <c r="C729" s="174"/>
      <c r="D729" s="174" t="s">
        <v>525</v>
      </c>
      <c r="E729" s="175"/>
      <c r="F729" s="174"/>
      <c r="G729" s="174"/>
      <c r="H729" s="176" t="s">
        <v>50</v>
      </c>
      <c r="I729" s="177">
        <v>2177.38</v>
      </c>
      <c r="J729" s="181">
        <v>2.5189594625454117E-4</v>
      </c>
      <c r="K729" s="179" t="s">
        <v>51</v>
      </c>
    </row>
    <row r="730" spans="1:11" ht="19.5" x14ac:dyDescent="0.2">
      <c r="A730" s="173" t="s">
        <v>1971</v>
      </c>
      <c r="B730" s="174" t="s">
        <v>551</v>
      </c>
      <c r="C730" s="174" t="s">
        <v>56</v>
      </c>
      <c r="D730" s="174" t="s">
        <v>552</v>
      </c>
      <c r="E730" s="175" t="s">
        <v>71</v>
      </c>
      <c r="F730" s="174">
        <v>18</v>
      </c>
      <c r="G730" s="174">
        <v>6.33</v>
      </c>
      <c r="H730" s="176" t="s">
        <v>553</v>
      </c>
      <c r="I730" s="177">
        <v>140.76</v>
      </c>
      <c r="J730" s="181">
        <v>1.6284191732627844E-5</v>
      </c>
      <c r="K730" s="179" t="s">
        <v>60</v>
      </c>
    </row>
    <row r="731" spans="1:11" ht="29.25" x14ac:dyDescent="0.2">
      <c r="A731" s="173" t="s">
        <v>1972</v>
      </c>
      <c r="B731" s="174" t="s">
        <v>555</v>
      </c>
      <c r="C731" s="174" t="s">
        <v>56</v>
      </c>
      <c r="D731" s="174" t="s">
        <v>556</v>
      </c>
      <c r="E731" s="175" t="s">
        <v>71</v>
      </c>
      <c r="F731" s="174">
        <v>11</v>
      </c>
      <c r="G731" s="174">
        <v>13.29</v>
      </c>
      <c r="H731" s="176" t="s">
        <v>557</v>
      </c>
      <c r="I731" s="177">
        <v>180.51</v>
      </c>
      <c r="J731" s="181">
        <v>2.0882775288836688E-5</v>
      </c>
      <c r="K731" s="179" t="s">
        <v>60</v>
      </c>
    </row>
    <row r="732" spans="1:11" ht="19.5" x14ac:dyDescent="0.2">
      <c r="A732" s="173" t="s">
        <v>1973</v>
      </c>
      <c r="B732" s="174" t="s">
        <v>1974</v>
      </c>
      <c r="C732" s="174" t="s">
        <v>56</v>
      </c>
      <c r="D732" s="174" t="s">
        <v>1975</v>
      </c>
      <c r="E732" s="175" t="s">
        <v>71</v>
      </c>
      <c r="F732" s="174">
        <v>1</v>
      </c>
      <c r="G732" s="174">
        <v>7.56</v>
      </c>
      <c r="H732" s="176" t="s">
        <v>1976</v>
      </c>
      <c r="I732" s="177">
        <v>9.33</v>
      </c>
      <c r="J732" s="181">
        <v>1.0793656497969437E-6</v>
      </c>
      <c r="K732" s="179" t="s">
        <v>60</v>
      </c>
    </row>
    <row r="733" spans="1:11" ht="19.5" x14ac:dyDescent="0.2">
      <c r="A733" s="173" t="s">
        <v>1977</v>
      </c>
      <c r="B733" s="174" t="s">
        <v>1648</v>
      </c>
      <c r="C733" s="174" t="s">
        <v>56</v>
      </c>
      <c r="D733" s="174" t="s">
        <v>1649</v>
      </c>
      <c r="E733" s="175" t="s">
        <v>71</v>
      </c>
      <c r="F733" s="174">
        <v>1</v>
      </c>
      <c r="G733" s="174">
        <v>12.05</v>
      </c>
      <c r="H733" s="176" t="s">
        <v>1650</v>
      </c>
      <c r="I733" s="177">
        <v>14.88</v>
      </c>
      <c r="J733" s="181">
        <v>1.7214320331166688E-6</v>
      </c>
      <c r="K733" s="179" t="s">
        <v>60</v>
      </c>
    </row>
    <row r="734" spans="1:11" ht="19.5" x14ac:dyDescent="0.2">
      <c r="A734" s="173" t="s">
        <v>1978</v>
      </c>
      <c r="B734" s="174" t="s">
        <v>1979</v>
      </c>
      <c r="C734" s="174" t="s">
        <v>56</v>
      </c>
      <c r="D734" s="174" t="s">
        <v>1980</v>
      </c>
      <c r="E734" s="175" t="s">
        <v>71</v>
      </c>
      <c r="F734" s="174">
        <v>1</v>
      </c>
      <c r="G734" s="174">
        <v>14.13</v>
      </c>
      <c r="H734" s="176" t="s">
        <v>1981</v>
      </c>
      <c r="I734" s="177">
        <v>17.45</v>
      </c>
      <c r="J734" s="181">
        <v>2.0187492592665235E-6</v>
      </c>
      <c r="K734" s="179" t="s">
        <v>60</v>
      </c>
    </row>
    <row r="735" spans="1:11" ht="19.5" x14ac:dyDescent="0.2">
      <c r="A735" s="173" t="s">
        <v>1982</v>
      </c>
      <c r="B735" s="174" t="s">
        <v>1983</v>
      </c>
      <c r="C735" s="174" t="s">
        <v>56</v>
      </c>
      <c r="D735" s="174" t="s">
        <v>1984</v>
      </c>
      <c r="E735" s="175" t="s">
        <v>71</v>
      </c>
      <c r="F735" s="174">
        <v>1</v>
      </c>
      <c r="G735" s="174">
        <v>28.13</v>
      </c>
      <c r="H735" s="176" t="s">
        <v>1985</v>
      </c>
      <c r="I735" s="177">
        <v>34.75</v>
      </c>
      <c r="J735" s="181">
        <v>4.0201453730379191E-6</v>
      </c>
      <c r="K735" s="179" t="s">
        <v>60</v>
      </c>
    </row>
    <row r="736" spans="1:11" ht="19.5" x14ac:dyDescent="0.2">
      <c r="A736" s="173" t="s">
        <v>1986</v>
      </c>
      <c r="B736" s="174" t="s">
        <v>1987</v>
      </c>
      <c r="C736" s="174" t="s">
        <v>56</v>
      </c>
      <c r="D736" s="174" t="s">
        <v>1988</v>
      </c>
      <c r="E736" s="175" t="s">
        <v>71</v>
      </c>
      <c r="F736" s="174">
        <v>1</v>
      </c>
      <c r="G736" s="174">
        <v>45.3</v>
      </c>
      <c r="H736" s="176" t="s">
        <v>1989</v>
      </c>
      <c r="I736" s="177">
        <v>55.96</v>
      </c>
      <c r="J736" s="181">
        <v>6.4738801460489777E-6</v>
      </c>
      <c r="K736" s="179" t="s">
        <v>60</v>
      </c>
    </row>
    <row r="737" spans="1:11" ht="19.5" x14ac:dyDescent="0.2">
      <c r="A737" s="173" t="s">
        <v>1990</v>
      </c>
      <c r="B737" s="174" t="s">
        <v>1991</v>
      </c>
      <c r="C737" s="174" t="s">
        <v>56</v>
      </c>
      <c r="D737" s="174" t="s">
        <v>1992</v>
      </c>
      <c r="E737" s="175" t="s">
        <v>71</v>
      </c>
      <c r="F737" s="174">
        <v>13</v>
      </c>
      <c r="G737" s="174">
        <v>11.21</v>
      </c>
      <c r="H737" s="176" t="s">
        <v>1993</v>
      </c>
      <c r="I737" s="177">
        <v>179.92</v>
      </c>
      <c r="J737" s="181">
        <v>2.0814519583222517E-5</v>
      </c>
      <c r="K737" s="179" t="s">
        <v>60</v>
      </c>
    </row>
    <row r="738" spans="1:11" ht="19.5" x14ac:dyDescent="0.2">
      <c r="A738" s="173" t="s">
        <v>1994</v>
      </c>
      <c r="B738" s="174" t="s">
        <v>1995</v>
      </c>
      <c r="C738" s="174" t="s">
        <v>56</v>
      </c>
      <c r="D738" s="174" t="s">
        <v>1996</v>
      </c>
      <c r="E738" s="175" t="s">
        <v>71</v>
      </c>
      <c r="F738" s="174">
        <v>2</v>
      </c>
      <c r="G738" s="174">
        <v>66.38</v>
      </c>
      <c r="H738" s="176" t="s">
        <v>1997</v>
      </c>
      <c r="I738" s="177">
        <v>164</v>
      </c>
      <c r="J738" s="181">
        <v>1.8972772408006297E-5</v>
      </c>
      <c r="K738" s="179" t="s">
        <v>60</v>
      </c>
    </row>
    <row r="739" spans="1:11" ht="19.5" x14ac:dyDescent="0.2">
      <c r="A739" s="173" t="s">
        <v>1998</v>
      </c>
      <c r="B739" s="174" t="s">
        <v>1999</v>
      </c>
      <c r="C739" s="174" t="s">
        <v>56</v>
      </c>
      <c r="D739" s="174" t="s">
        <v>2000</v>
      </c>
      <c r="E739" s="175" t="s">
        <v>71</v>
      </c>
      <c r="F739" s="174">
        <v>2</v>
      </c>
      <c r="G739" s="174">
        <v>21.16</v>
      </c>
      <c r="H739" s="176" t="s">
        <v>2001</v>
      </c>
      <c r="I739" s="177">
        <v>52.28</v>
      </c>
      <c r="J739" s="181">
        <v>6.0481496432351782E-6</v>
      </c>
      <c r="K739" s="179" t="s">
        <v>60</v>
      </c>
    </row>
    <row r="740" spans="1:11" ht="19.5" x14ac:dyDescent="0.2">
      <c r="A740" s="173" t="s">
        <v>2002</v>
      </c>
      <c r="B740" s="174" t="s">
        <v>559</v>
      </c>
      <c r="C740" s="174" t="s">
        <v>56</v>
      </c>
      <c r="D740" s="174" t="s">
        <v>560</v>
      </c>
      <c r="E740" s="175" t="s">
        <v>71</v>
      </c>
      <c r="F740" s="174">
        <v>7</v>
      </c>
      <c r="G740" s="174">
        <v>12.4</v>
      </c>
      <c r="H740" s="176" t="s">
        <v>561</v>
      </c>
      <c r="I740" s="177">
        <v>107.17</v>
      </c>
      <c r="J740" s="181">
        <v>1.2398244018085578E-5</v>
      </c>
      <c r="K740" s="179" t="s">
        <v>60</v>
      </c>
    </row>
    <row r="741" spans="1:11" ht="19.5" x14ac:dyDescent="0.2">
      <c r="A741" s="173" t="s">
        <v>2003</v>
      </c>
      <c r="B741" s="174" t="s">
        <v>943</v>
      </c>
      <c r="C741" s="174" t="s">
        <v>56</v>
      </c>
      <c r="D741" s="174" t="s">
        <v>944</v>
      </c>
      <c r="E741" s="175" t="s">
        <v>71</v>
      </c>
      <c r="F741" s="174">
        <v>5</v>
      </c>
      <c r="G741" s="174">
        <v>15.55</v>
      </c>
      <c r="H741" s="176" t="s">
        <v>945</v>
      </c>
      <c r="I741" s="177">
        <v>96.05</v>
      </c>
      <c r="J741" s="181">
        <v>1.1111797498713444E-5</v>
      </c>
      <c r="K741" s="179" t="s">
        <v>60</v>
      </c>
    </row>
    <row r="742" spans="1:11" ht="19.5" x14ac:dyDescent="0.2">
      <c r="A742" s="173" t="s">
        <v>2004</v>
      </c>
      <c r="B742" s="174" t="s">
        <v>563</v>
      </c>
      <c r="C742" s="174" t="s">
        <v>56</v>
      </c>
      <c r="D742" s="174" t="s">
        <v>564</v>
      </c>
      <c r="E742" s="175" t="s">
        <v>71</v>
      </c>
      <c r="F742" s="174">
        <v>11</v>
      </c>
      <c r="G742" s="174">
        <v>8.99</v>
      </c>
      <c r="H742" s="176" t="s">
        <v>565</v>
      </c>
      <c r="I742" s="177">
        <v>122.1</v>
      </c>
      <c r="J742" s="181">
        <v>1.4125460433033955E-5</v>
      </c>
      <c r="K742" s="179" t="s">
        <v>60</v>
      </c>
    </row>
    <row r="743" spans="1:11" ht="19.5" x14ac:dyDescent="0.2">
      <c r="A743" s="173" t="s">
        <v>2005</v>
      </c>
      <c r="B743" s="174" t="s">
        <v>567</v>
      </c>
      <c r="C743" s="174" t="s">
        <v>56</v>
      </c>
      <c r="D743" s="174" t="s">
        <v>568</v>
      </c>
      <c r="E743" s="175" t="s">
        <v>71</v>
      </c>
      <c r="F743" s="174">
        <v>3</v>
      </c>
      <c r="G743" s="174">
        <v>18.71</v>
      </c>
      <c r="H743" s="176" t="s">
        <v>569</v>
      </c>
      <c r="I743" s="177">
        <v>69.33</v>
      </c>
      <c r="J743" s="181">
        <v>8.0206238478480271E-6</v>
      </c>
      <c r="K743" s="179" t="s">
        <v>60</v>
      </c>
    </row>
    <row r="744" spans="1:11" ht="19.5" x14ac:dyDescent="0.2">
      <c r="A744" s="173" t="s">
        <v>2006</v>
      </c>
      <c r="B744" s="174" t="s">
        <v>2007</v>
      </c>
      <c r="C744" s="174" t="s">
        <v>56</v>
      </c>
      <c r="D744" s="174" t="s">
        <v>2008</v>
      </c>
      <c r="E744" s="175" t="s">
        <v>71</v>
      </c>
      <c r="F744" s="174">
        <v>2</v>
      </c>
      <c r="G744" s="174">
        <v>14</v>
      </c>
      <c r="H744" s="176" t="s">
        <v>2009</v>
      </c>
      <c r="I744" s="177">
        <v>34.58</v>
      </c>
      <c r="J744" s="181">
        <v>4.0004784748101079E-6</v>
      </c>
      <c r="K744" s="179" t="s">
        <v>60</v>
      </c>
    </row>
    <row r="745" spans="1:11" ht="19.5" x14ac:dyDescent="0.2">
      <c r="A745" s="173" t="s">
        <v>2010</v>
      </c>
      <c r="B745" s="174" t="s">
        <v>2011</v>
      </c>
      <c r="C745" s="174" t="s">
        <v>69</v>
      </c>
      <c r="D745" s="174" t="s">
        <v>2012</v>
      </c>
      <c r="E745" s="175" t="s">
        <v>71</v>
      </c>
      <c r="F745" s="174">
        <v>1</v>
      </c>
      <c r="G745" s="174">
        <v>11.82</v>
      </c>
      <c r="H745" s="176" t="s">
        <v>2013</v>
      </c>
      <c r="I745" s="177">
        <v>14.6</v>
      </c>
      <c r="J745" s="181">
        <v>1.6890394948590972E-6</v>
      </c>
      <c r="K745" s="179" t="s">
        <v>60</v>
      </c>
    </row>
    <row r="746" spans="1:11" ht="19.5" x14ac:dyDescent="0.2">
      <c r="A746" s="173" t="s">
        <v>2014</v>
      </c>
      <c r="B746" s="174" t="s">
        <v>1361</v>
      </c>
      <c r="C746" s="174" t="s">
        <v>56</v>
      </c>
      <c r="D746" s="174" t="s">
        <v>1362</v>
      </c>
      <c r="E746" s="175" t="s">
        <v>71</v>
      </c>
      <c r="F746" s="174">
        <v>2</v>
      </c>
      <c r="G746" s="174">
        <v>11.92</v>
      </c>
      <c r="H746" s="176" t="s">
        <v>1363</v>
      </c>
      <c r="I746" s="177">
        <v>29.44</v>
      </c>
      <c r="J746" s="181">
        <v>3.4058440225103986E-6</v>
      </c>
      <c r="K746" s="179" t="s">
        <v>60</v>
      </c>
    </row>
    <row r="747" spans="1:11" ht="19.5" x14ac:dyDescent="0.2">
      <c r="A747" s="173" t="s">
        <v>2015</v>
      </c>
      <c r="B747" s="174" t="s">
        <v>2016</v>
      </c>
      <c r="C747" s="174" t="s">
        <v>56</v>
      </c>
      <c r="D747" s="174" t="s">
        <v>2017</v>
      </c>
      <c r="E747" s="175" t="s">
        <v>71</v>
      </c>
      <c r="F747" s="174">
        <v>1</v>
      </c>
      <c r="G747" s="174">
        <v>31.22</v>
      </c>
      <c r="H747" s="176" t="s">
        <v>2018</v>
      </c>
      <c r="I747" s="177">
        <v>38.56</v>
      </c>
      <c r="J747" s="181">
        <v>4.4609152686141631E-6</v>
      </c>
      <c r="K747" s="179" t="s">
        <v>60</v>
      </c>
    </row>
    <row r="748" spans="1:11" ht="19.5" x14ac:dyDescent="0.2">
      <c r="A748" s="173" t="s">
        <v>2019</v>
      </c>
      <c r="B748" s="174" t="s">
        <v>2020</v>
      </c>
      <c r="C748" s="174" t="s">
        <v>56</v>
      </c>
      <c r="D748" s="174" t="s">
        <v>2021</v>
      </c>
      <c r="E748" s="175" t="s">
        <v>71</v>
      </c>
      <c r="F748" s="174">
        <v>2</v>
      </c>
      <c r="G748" s="174">
        <v>19.079999999999998</v>
      </c>
      <c r="H748" s="176" t="s">
        <v>2022</v>
      </c>
      <c r="I748" s="177">
        <v>47.14</v>
      </c>
      <c r="J748" s="181">
        <v>5.4535151909354681E-6</v>
      </c>
      <c r="K748" s="179" t="s">
        <v>60</v>
      </c>
    </row>
    <row r="749" spans="1:11" ht="19.5" x14ac:dyDescent="0.2">
      <c r="A749" s="173" t="s">
        <v>2023</v>
      </c>
      <c r="B749" s="174" t="s">
        <v>571</v>
      </c>
      <c r="C749" s="174" t="s">
        <v>56</v>
      </c>
      <c r="D749" s="174" t="s">
        <v>572</v>
      </c>
      <c r="E749" s="175" t="s">
        <v>71</v>
      </c>
      <c r="F749" s="174">
        <v>2</v>
      </c>
      <c r="G749" s="174">
        <v>24.06</v>
      </c>
      <c r="H749" s="176" t="s">
        <v>573</v>
      </c>
      <c r="I749" s="177">
        <v>59.44</v>
      </c>
      <c r="J749" s="181">
        <v>6.8764731215359401E-6</v>
      </c>
      <c r="K749" s="179" t="s">
        <v>60</v>
      </c>
    </row>
    <row r="750" spans="1:11" ht="19.5" x14ac:dyDescent="0.2">
      <c r="A750" s="173" t="s">
        <v>2024</v>
      </c>
      <c r="B750" s="174" t="s">
        <v>2025</v>
      </c>
      <c r="C750" s="174" t="s">
        <v>56</v>
      </c>
      <c r="D750" s="174" t="s">
        <v>2026</v>
      </c>
      <c r="E750" s="175" t="s">
        <v>71</v>
      </c>
      <c r="F750" s="174">
        <v>3</v>
      </c>
      <c r="G750" s="174">
        <v>58.65</v>
      </c>
      <c r="H750" s="176" t="s">
        <v>2027</v>
      </c>
      <c r="I750" s="177">
        <v>217.35</v>
      </c>
      <c r="J750" s="181">
        <v>2.5144707822440053E-5</v>
      </c>
      <c r="K750" s="179" t="s">
        <v>60</v>
      </c>
    </row>
    <row r="751" spans="1:11" ht="19.5" x14ac:dyDescent="0.2">
      <c r="A751" s="173" t="s">
        <v>2028</v>
      </c>
      <c r="B751" s="174" t="s">
        <v>2029</v>
      </c>
      <c r="C751" s="174" t="s">
        <v>56</v>
      </c>
      <c r="D751" s="174" t="s">
        <v>2030</v>
      </c>
      <c r="E751" s="175" t="s">
        <v>71</v>
      </c>
      <c r="F751" s="174">
        <v>7</v>
      </c>
      <c r="G751" s="174">
        <v>19.55</v>
      </c>
      <c r="H751" s="176" t="s">
        <v>2031</v>
      </c>
      <c r="I751" s="177">
        <v>169.05</v>
      </c>
      <c r="J751" s="181">
        <v>1.9556994973008928E-5</v>
      </c>
      <c r="K751" s="179" t="s">
        <v>60</v>
      </c>
    </row>
    <row r="752" spans="1:11" ht="19.5" x14ac:dyDescent="0.2">
      <c r="A752" s="173" t="s">
        <v>2032</v>
      </c>
      <c r="B752" s="174" t="s">
        <v>1695</v>
      </c>
      <c r="C752" s="174" t="s">
        <v>56</v>
      </c>
      <c r="D752" s="174" t="s">
        <v>1696</v>
      </c>
      <c r="E752" s="175" t="s">
        <v>71</v>
      </c>
      <c r="F752" s="174">
        <v>5</v>
      </c>
      <c r="G752" s="174">
        <v>12.43</v>
      </c>
      <c r="H752" s="176" t="s">
        <v>1697</v>
      </c>
      <c r="I752" s="177">
        <v>76.75</v>
      </c>
      <c r="J752" s="181">
        <v>8.8790261116736779E-6</v>
      </c>
      <c r="K752" s="179" t="s">
        <v>60</v>
      </c>
    </row>
    <row r="753" spans="1:11" ht="19.5" x14ac:dyDescent="0.2">
      <c r="A753" s="173" t="s">
        <v>2033</v>
      </c>
      <c r="B753" s="174" t="s">
        <v>2034</v>
      </c>
      <c r="C753" s="174" t="s">
        <v>56</v>
      </c>
      <c r="D753" s="174" t="s">
        <v>2035</v>
      </c>
      <c r="E753" s="175" t="s">
        <v>71</v>
      </c>
      <c r="F753" s="174">
        <v>7</v>
      </c>
      <c r="G753" s="174">
        <v>28.45</v>
      </c>
      <c r="H753" s="176" t="s">
        <v>2036</v>
      </c>
      <c r="I753" s="177">
        <v>245.98</v>
      </c>
      <c r="J753" s="181">
        <v>2.845684485927676E-5</v>
      </c>
      <c r="K753" s="179" t="s">
        <v>60</v>
      </c>
    </row>
    <row r="754" spans="1:11" ht="19.5" x14ac:dyDescent="0.2">
      <c r="A754" s="173" t="s">
        <v>2037</v>
      </c>
      <c r="B754" s="174"/>
      <c r="C754" s="174"/>
      <c r="D754" s="174" t="s">
        <v>956</v>
      </c>
      <c r="E754" s="175"/>
      <c r="F754" s="174"/>
      <c r="G754" s="174"/>
      <c r="H754" s="176" t="s">
        <v>50</v>
      </c>
      <c r="I754" s="177">
        <v>7968.43</v>
      </c>
      <c r="J754" s="181">
        <v>9.2184883438493665E-4</v>
      </c>
      <c r="K754" s="179" t="s">
        <v>51</v>
      </c>
    </row>
    <row r="755" spans="1:11" x14ac:dyDescent="0.2">
      <c r="A755" s="173" t="s">
        <v>2038</v>
      </c>
      <c r="B755" s="174" t="s">
        <v>2039</v>
      </c>
      <c r="C755" s="174" t="s">
        <v>69</v>
      </c>
      <c r="D755" s="174" t="s">
        <v>2040</v>
      </c>
      <c r="E755" s="175" t="s">
        <v>71</v>
      </c>
      <c r="F755" s="174">
        <v>2</v>
      </c>
      <c r="G755" s="174">
        <v>4.2699999999999996</v>
      </c>
      <c r="H755" s="176" t="s">
        <v>2041</v>
      </c>
      <c r="I755" s="177">
        <v>10.54</v>
      </c>
      <c r="J755" s="181">
        <v>1.2193476901243071E-6</v>
      </c>
      <c r="K755" s="179" t="s">
        <v>60</v>
      </c>
    </row>
    <row r="756" spans="1:11" ht="19.5" x14ac:dyDescent="0.2">
      <c r="A756" s="173" t="s">
        <v>2042</v>
      </c>
      <c r="B756" s="174" t="s">
        <v>2043</v>
      </c>
      <c r="C756" s="174" t="s">
        <v>69</v>
      </c>
      <c r="D756" s="174" t="s">
        <v>2044</v>
      </c>
      <c r="E756" s="175" t="s">
        <v>71</v>
      </c>
      <c r="F756" s="174">
        <v>251</v>
      </c>
      <c r="G756" s="174">
        <v>3.84</v>
      </c>
      <c r="H756" s="176" t="s">
        <v>408</v>
      </c>
      <c r="I756" s="177">
        <v>1189.74</v>
      </c>
      <c r="J756" s="181">
        <v>1.3763820880915496E-4</v>
      </c>
      <c r="K756" s="179" t="s">
        <v>60</v>
      </c>
    </row>
    <row r="757" spans="1:11" ht="19.5" x14ac:dyDescent="0.2">
      <c r="A757" s="173" t="s">
        <v>2045</v>
      </c>
      <c r="B757" s="174" t="s">
        <v>2046</v>
      </c>
      <c r="C757" s="174" t="s">
        <v>69</v>
      </c>
      <c r="D757" s="174" t="s">
        <v>2047</v>
      </c>
      <c r="E757" s="175" t="s">
        <v>71</v>
      </c>
      <c r="F757" s="174">
        <v>13</v>
      </c>
      <c r="G757" s="174">
        <v>10.64</v>
      </c>
      <c r="H757" s="176" t="s">
        <v>2048</v>
      </c>
      <c r="I757" s="177">
        <v>170.82</v>
      </c>
      <c r="J757" s="181">
        <v>1.9761762089851436E-5</v>
      </c>
      <c r="K757" s="179" t="s">
        <v>60</v>
      </c>
    </row>
    <row r="758" spans="1:11" ht="19.5" x14ac:dyDescent="0.2">
      <c r="A758" s="173" t="s">
        <v>2049</v>
      </c>
      <c r="B758" s="174" t="s">
        <v>2050</v>
      </c>
      <c r="C758" s="174" t="s">
        <v>69</v>
      </c>
      <c r="D758" s="174" t="s">
        <v>2051</v>
      </c>
      <c r="E758" s="175" t="s">
        <v>71</v>
      </c>
      <c r="F758" s="174">
        <v>52</v>
      </c>
      <c r="G758" s="174">
        <v>6.62</v>
      </c>
      <c r="H758" s="176" t="s">
        <v>2052</v>
      </c>
      <c r="I758" s="177">
        <v>424.84</v>
      </c>
      <c r="J758" s="181">
        <v>4.9148735547667043E-5</v>
      </c>
      <c r="K758" s="179" t="s">
        <v>60</v>
      </c>
    </row>
    <row r="759" spans="1:11" ht="29.25" x14ac:dyDescent="0.2">
      <c r="A759" s="173" t="s">
        <v>2053</v>
      </c>
      <c r="B759" s="174" t="s">
        <v>2054</v>
      </c>
      <c r="C759" s="174" t="s">
        <v>56</v>
      </c>
      <c r="D759" s="174" t="s">
        <v>2055</v>
      </c>
      <c r="E759" s="175" t="s">
        <v>71</v>
      </c>
      <c r="F759" s="174">
        <v>2</v>
      </c>
      <c r="G759" s="174">
        <v>23.05</v>
      </c>
      <c r="H759" s="176" t="s">
        <v>2056</v>
      </c>
      <c r="I759" s="177">
        <v>56.94</v>
      </c>
      <c r="J759" s="181">
        <v>6.587254029950479E-6</v>
      </c>
      <c r="K759" s="179" t="s">
        <v>60</v>
      </c>
    </row>
    <row r="760" spans="1:11" ht="29.25" x14ac:dyDescent="0.2">
      <c r="A760" s="173" t="s">
        <v>2057</v>
      </c>
      <c r="B760" s="174" t="s">
        <v>2058</v>
      </c>
      <c r="C760" s="174" t="s">
        <v>56</v>
      </c>
      <c r="D760" s="174" t="s">
        <v>2059</v>
      </c>
      <c r="E760" s="175" t="s">
        <v>71</v>
      </c>
      <c r="F760" s="174">
        <v>5</v>
      </c>
      <c r="G760" s="174">
        <v>42.35</v>
      </c>
      <c r="H760" s="176" t="s">
        <v>2060</v>
      </c>
      <c r="I760" s="177">
        <v>261.55</v>
      </c>
      <c r="J760" s="181">
        <v>3.0258101361671017E-5</v>
      </c>
      <c r="K760" s="179" t="s">
        <v>60</v>
      </c>
    </row>
    <row r="761" spans="1:11" ht="29.25" x14ac:dyDescent="0.2">
      <c r="A761" s="173" t="s">
        <v>2061</v>
      </c>
      <c r="B761" s="174" t="s">
        <v>2062</v>
      </c>
      <c r="C761" s="174" t="s">
        <v>56</v>
      </c>
      <c r="D761" s="174" t="s">
        <v>2063</v>
      </c>
      <c r="E761" s="175" t="s">
        <v>71</v>
      </c>
      <c r="F761" s="174">
        <v>2</v>
      </c>
      <c r="G761" s="174">
        <v>14.97</v>
      </c>
      <c r="H761" s="176" t="s">
        <v>2064</v>
      </c>
      <c r="I761" s="177">
        <v>36.979999999999997</v>
      </c>
      <c r="J761" s="181">
        <v>4.2781288027321514E-6</v>
      </c>
      <c r="K761" s="179" t="s">
        <v>60</v>
      </c>
    </row>
    <row r="762" spans="1:11" ht="29.25" x14ac:dyDescent="0.2">
      <c r="A762" s="173" t="s">
        <v>2065</v>
      </c>
      <c r="B762" s="174" t="s">
        <v>1371</v>
      </c>
      <c r="C762" s="174" t="s">
        <v>69</v>
      </c>
      <c r="D762" s="174" t="s">
        <v>1372</v>
      </c>
      <c r="E762" s="175" t="s">
        <v>71</v>
      </c>
      <c r="F762" s="174">
        <v>7</v>
      </c>
      <c r="G762" s="174">
        <v>19.62</v>
      </c>
      <c r="H762" s="176" t="s">
        <v>964</v>
      </c>
      <c r="I762" s="177">
        <v>169.61</v>
      </c>
      <c r="J762" s="181">
        <v>1.9621780049524073E-5</v>
      </c>
      <c r="K762" s="179" t="s">
        <v>60</v>
      </c>
    </row>
    <row r="763" spans="1:11" ht="19.5" x14ac:dyDescent="0.2">
      <c r="A763" s="173" t="s">
        <v>2066</v>
      </c>
      <c r="B763" s="174" t="s">
        <v>2067</v>
      </c>
      <c r="C763" s="174" t="s">
        <v>56</v>
      </c>
      <c r="D763" s="174" t="s">
        <v>2068</v>
      </c>
      <c r="E763" s="175" t="s">
        <v>71</v>
      </c>
      <c r="F763" s="174">
        <v>2</v>
      </c>
      <c r="G763" s="174">
        <v>68.010000000000005</v>
      </c>
      <c r="H763" s="176" t="s">
        <v>2069</v>
      </c>
      <c r="I763" s="177">
        <v>168.02</v>
      </c>
      <c r="J763" s="181">
        <v>1.943783670727572E-5</v>
      </c>
      <c r="K763" s="179" t="s">
        <v>60</v>
      </c>
    </row>
    <row r="764" spans="1:11" ht="29.25" x14ac:dyDescent="0.2">
      <c r="A764" s="173" t="s">
        <v>2070</v>
      </c>
      <c r="B764" s="174" t="s">
        <v>584</v>
      </c>
      <c r="C764" s="174" t="s">
        <v>56</v>
      </c>
      <c r="D764" s="174" t="s">
        <v>585</v>
      </c>
      <c r="E764" s="175" t="s">
        <v>71</v>
      </c>
      <c r="F764" s="174">
        <v>10</v>
      </c>
      <c r="G764" s="174">
        <v>10.27</v>
      </c>
      <c r="H764" s="176" t="s">
        <v>586</v>
      </c>
      <c r="I764" s="177">
        <v>126.8</v>
      </c>
      <c r="J764" s="181">
        <v>1.4669192325214624E-5</v>
      </c>
      <c r="K764" s="179" t="s">
        <v>60</v>
      </c>
    </row>
    <row r="765" spans="1:11" ht="29.25" x14ac:dyDescent="0.2">
      <c r="A765" s="173" t="s">
        <v>2071</v>
      </c>
      <c r="B765" s="174" t="s">
        <v>588</v>
      </c>
      <c r="C765" s="174" t="s">
        <v>56</v>
      </c>
      <c r="D765" s="174" t="s">
        <v>589</v>
      </c>
      <c r="E765" s="175" t="s">
        <v>71</v>
      </c>
      <c r="F765" s="174">
        <v>44</v>
      </c>
      <c r="G765" s="174">
        <v>15.14</v>
      </c>
      <c r="H765" s="176" t="s">
        <v>590</v>
      </c>
      <c r="I765" s="177">
        <v>822.8</v>
      </c>
      <c r="J765" s="181">
        <v>9.5187787422607202E-5</v>
      </c>
      <c r="K765" s="179" t="s">
        <v>60</v>
      </c>
    </row>
    <row r="766" spans="1:11" ht="29.25" x14ac:dyDescent="0.2">
      <c r="A766" s="173" t="s">
        <v>2072</v>
      </c>
      <c r="B766" s="174" t="s">
        <v>592</v>
      </c>
      <c r="C766" s="174" t="s">
        <v>56</v>
      </c>
      <c r="D766" s="174" t="s">
        <v>593</v>
      </c>
      <c r="E766" s="175" t="s">
        <v>71</v>
      </c>
      <c r="F766" s="174">
        <v>7</v>
      </c>
      <c r="G766" s="174">
        <v>10.039999999999999</v>
      </c>
      <c r="H766" s="176" t="s">
        <v>594</v>
      </c>
      <c r="I766" s="177">
        <v>86.8</v>
      </c>
      <c r="J766" s="181">
        <v>1.0041686859847235E-5</v>
      </c>
      <c r="K766" s="179" t="s">
        <v>60</v>
      </c>
    </row>
    <row r="767" spans="1:11" ht="29.25" x14ac:dyDescent="0.2">
      <c r="A767" s="173" t="s">
        <v>2073</v>
      </c>
      <c r="B767" s="174" t="s">
        <v>592</v>
      </c>
      <c r="C767" s="174" t="s">
        <v>56</v>
      </c>
      <c r="D767" s="174" t="s">
        <v>593</v>
      </c>
      <c r="E767" s="175" t="s">
        <v>71</v>
      </c>
      <c r="F767" s="174">
        <v>7</v>
      </c>
      <c r="G767" s="174">
        <v>10.039999999999999</v>
      </c>
      <c r="H767" s="176" t="s">
        <v>594</v>
      </c>
      <c r="I767" s="177">
        <v>86.8</v>
      </c>
      <c r="J767" s="181">
        <v>1.0041686859847235E-5</v>
      </c>
      <c r="K767" s="179" t="s">
        <v>60</v>
      </c>
    </row>
    <row r="768" spans="1:11" ht="29.25" x14ac:dyDescent="0.2">
      <c r="A768" s="173" t="s">
        <v>2074</v>
      </c>
      <c r="B768" s="174" t="s">
        <v>596</v>
      </c>
      <c r="C768" s="174" t="s">
        <v>56</v>
      </c>
      <c r="D768" s="174" t="s">
        <v>597</v>
      </c>
      <c r="E768" s="175" t="s">
        <v>71</v>
      </c>
      <c r="F768" s="174">
        <v>42</v>
      </c>
      <c r="G768" s="174">
        <v>14.39</v>
      </c>
      <c r="H768" s="176" t="s">
        <v>598</v>
      </c>
      <c r="I768" s="177">
        <v>746.34</v>
      </c>
      <c r="J768" s="181">
        <v>8.6342310725557434E-5</v>
      </c>
      <c r="K768" s="179" t="s">
        <v>60</v>
      </c>
    </row>
    <row r="769" spans="1:11" ht="29.25" x14ac:dyDescent="0.2">
      <c r="A769" s="173" t="s">
        <v>2075</v>
      </c>
      <c r="B769" s="174" t="s">
        <v>1726</v>
      </c>
      <c r="C769" s="174" t="s">
        <v>56</v>
      </c>
      <c r="D769" s="174" t="s">
        <v>1727</v>
      </c>
      <c r="E769" s="175" t="s">
        <v>71</v>
      </c>
      <c r="F769" s="174">
        <v>2</v>
      </c>
      <c r="G769" s="174">
        <v>22.01</v>
      </c>
      <c r="H769" s="176" t="s">
        <v>1728</v>
      </c>
      <c r="I769" s="177">
        <v>54.38</v>
      </c>
      <c r="J769" s="181">
        <v>6.291093680166966E-6</v>
      </c>
      <c r="K769" s="179" t="s">
        <v>60</v>
      </c>
    </row>
    <row r="770" spans="1:11" ht="29.25" x14ac:dyDescent="0.2">
      <c r="A770" s="173" t="s">
        <v>2076</v>
      </c>
      <c r="B770" s="174" t="s">
        <v>600</v>
      </c>
      <c r="C770" s="174" t="s">
        <v>56</v>
      </c>
      <c r="D770" s="174" t="s">
        <v>601</v>
      </c>
      <c r="E770" s="175" t="s">
        <v>71</v>
      </c>
      <c r="F770" s="174">
        <v>7</v>
      </c>
      <c r="G770" s="174">
        <v>26.95</v>
      </c>
      <c r="H770" s="176" t="s">
        <v>602</v>
      </c>
      <c r="I770" s="177">
        <v>233.03</v>
      </c>
      <c r="J770" s="181">
        <v>2.695868996486407E-5</v>
      </c>
      <c r="K770" s="179" t="s">
        <v>60</v>
      </c>
    </row>
    <row r="771" spans="1:11" ht="19.5" x14ac:dyDescent="0.2">
      <c r="A771" s="173" t="s">
        <v>2077</v>
      </c>
      <c r="B771" s="174" t="s">
        <v>2078</v>
      </c>
      <c r="C771" s="174" t="s">
        <v>69</v>
      </c>
      <c r="D771" s="174" t="s">
        <v>2079</v>
      </c>
      <c r="E771" s="175" t="s">
        <v>71</v>
      </c>
      <c r="F771" s="174">
        <v>1</v>
      </c>
      <c r="G771" s="174">
        <v>29.19</v>
      </c>
      <c r="H771" s="176" t="s">
        <v>2080</v>
      </c>
      <c r="I771" s="177">
        <v>36.06</v>
      </c>
      <c r="J771" s="181">
        <v>4.1716961770287011E-6</v>
      </c>
      <c r="K771" s="179" t="s">
        <v>60</v>
      </c>
    </row>
    <row r="772" spans="1:11" ht="29.25" x14ac:dyDescent="0.2">
      <c r="A772" s="173" t="s">
        <v>2081</v>
      </c>
      <c r="B772" s="174" t="s">
        <v>2082</v>
      </c>
      <c r="C772" s="174" t="s">
        <v>56</v>
      </c>
      <c r="D772" s="174" t="s">
        <v>2083</v>
      </c>
      <c r="E772" s="175" t="s">
        <v>71</v>
      </c>
      <c r="F772" s="174">
        <v>2</v>
      </c>
      <c r="G772" s="174">
        <v>14.72</v>
      </c>
      <c r="H772" s="176" t="s">
        <v>2084</v>
      </c>
      <c r="I772" s="177">
        <v>36.36</v>
      </c>
      <c r="J772" s="181">
        <v>4.2064024680189567E-6</v>
      </c>
      <c r="K772" s="179" t="s">
        <v>60</v>
      </c>
    </row>
    <row r="773" spans="1:11" ht="29.25" x14ac:dyDescent="0.2">
      <c r="A773" s="173" t="s">
        <v>2085</v>
      </c>
      <c r="B773" s="174" t="s">
        <v>2086</v>
      </c>
      <c r="C773" s="174" t="s">
        <v>56</v>
      </c>
      <c r="D773" s="174" t="s">
        <v>2087</v>
      </c>
      <c r="E773" s="175" t="s">
        <v>71</v>
      </c>
      <c r="F773" s="174">
        <v>5</v>
      </c>
      <c r="G773" s="174">
        <v>25.94</v>
      </c>
      <c r="H773" s="176" t="s">
        <v>2088</v>
      </c>
      <c r="I773" s="177">
        <v>160.19999999999999</v>
      </c>
      <c r="J773" s="181">
        <v>1.8533159388796395E-5</v>
      </c>
      <c r="K773" s="179" t="s">
        <v>60</v>
      </c>
    </row>
    <row r="774" spans="1:11" ht="29.25" x14ac:dyDescent="0.2">
      <c r="A774" s="173" t="s">
        <v>2089</v>
      </c>
      <c r="B774" s="174" t="s">
        <v>1750</v>
      </c>
      <c r="C774" s="174" t="s">
        <v>56</v>
      </c>
      <c r="D774" s="174" t="s">
        <v>1751</v>
      </c>
      <c r="E774" s="175" t="s">
        <v>71</v>
      </c>
      <c r="F774" s="174">
        <v>5</v>
      </c>
      <c r="G774" s="174">
        <v>50.82</v>
      </c>
      <c r="H774" s="176" t="s">
        <v>1752</v>
      </c>
      <c r="I774" s="177">
        <v>313.89999999999998</v>
      </c>
      <c r="J774" s="181">
        <v>3.6314349139470588E-5</v>
      </c>
      <c r="K774" s="179" t="s">
        <v>60</v>
      </c>
    </row>
    <row r="775" spans="1:11" ht="29.25" x14ac:dyDescent="0.2">
      <c r="A775" s="173" t="s">
        <v>2090</v>
      </c>
      <c r="B775" s="174" t="s">
        <v>604</v>
      </c>
      <c r="C775" s="174" t="s">
        <v>56</v>
      </c>
      <c r="D775" s="174" t="s">
        <v>605</v>
      </c>
      <c r="E775" s="175" t="s">
        <v>71</v>
      </c>
      <c r="F775" s="174">
        <v>103</v>
      </c>
      <c r="G775" s="174">
        <v>9.2100000000000009</v>
      </c>
      <c r="H775" s="176" t="s">
        <v>606</v>
      </c>
      <c r="I775" s="177">
        <v>1171.1099999999999</v>
      </c>
      <c r="J775" s="181">
        <v>1.3548294813866009E-4</v>
      </c>
      <c r="K775" s="179" t="s">
        <v>60</v>
      </c>
    </row>
    <row r="776" spans="1:11" ht="29.25" x14ac:dyDescent="0.2">
      <c r="A776" s="173" t="s">
        <v>2091</v>
      </c>
      <c r="B776" s="174" t="s">
        <v>2092</v>
      </c>
      <c r="C776" s="174" t="s">
        <v>56</v>
      </c>
      <c r="D776" s="174" t="s">
        <v>2093</v>
      </c>
      <c r="E776" s="175" t="s">
        <v>71</v>
      </c>
      <c r="F776" s="174">
        <v>6</v>
      </c>
      <c r="G776" s="174">
        <v>15.56</v>
      </c>
      <c r="H776" s="176" t="s">
        <v>2094</v>
      </c>
      <c r="I776" s="177">
        <v>115.32</v>
      </c>
      <c r="J776" s="181">
        <v>1.3341098256654183E-5</v>
      </c>
      <c r="K776" s="179" t="s">
        <v>60</v>
      </c>
    </row>
    <row r="777" spans="1:11" ht="29.25" x14ac:dyDescent="0.2">
      <c r="A777" s="173" t="s">
        <v>2095</v>
      </c>
      <c r="B777" s="174" t="s">
        <v>608</v>
      </c>
      <c r="C777" s="174" t="s">
        <v>56</v>
      </c>
      <c r="D777" s="174" t="s">
        <v>609</v>
      </c>
      <c r="E777" s="175" t="s">
        <v>71</v>
      </c>
      <c r="F777" s="174">
        <v>26</v>
      </c>
      <c r="G777" s="174">
        <v>17.93</v>
      </c>
      <c r="H777" s="176" t="s">
        <v>610</v>
      </c>
      <c r="I777" s="177">
        <v>575.9</v>
      </c>
      <c r="J777" s="181">
        <v>6.6624509937626987E-5</v>
      </c>
      <c r="K777" s="179" t="s">
        <v>60</v>
      </c>
    </row>
    <row r="778" spans="1:11" ht="19.5" x14ac:dyDescent="0.2">
      <c r="A778" s="173" t="s">
        <v>2096</v>
      </c>
      <c r="B778" s="174" t="s">
        <v>2097</v>
      </c>
      <c r="C778" s="174" t="s">
        <v>69</v>
      </c>
      <c r="D778" s="174" t="s">
        <v>2098</v>
      </c>
      <c r="E778" s="175" t="s">
        <v>71</v>
      </c>
      <c r="F778" s="174">
        <v>2</v>
      </c>
      <c r="G778" s="174">
        <v>28.63</v>
      </c>
      <c r="H778" s="176" t="s">
        <v>2099</v>
      </c>
      <c r="I778" s="177">
        <v>70.72</v>
      </c>
      <c r="J778" s="181">
        <v>8.1814296627695442E-6</v>
      </c>
      <c r="K778" s="179" t="s">
        <v>60</v>
      </c>
    </row>
    <row r="779" spans="1:11" ht="29.25" x14ac:dyDescent="0.2">
      <c r="A779" s="173" t="s">
        <v>2100</v>
      </c>
      <c r="B779" s="174" t="s">
        <v>618</v>
      </c>
      <c r="C779" s="174" t="s">
        <v>56</v>
      </c>
      <c r="D779" s="174" t="s">
        <v>619</v>
      </c>
      <c r="E779" s="175" t="s">
        <v>71</v>
      </c>
      <c r="F779" s="174">
        <v>1</v>
      </c>
      <c r="G779" s="174">
        <v>11.39</v>
      </c>
      <c r="H779" s="176" t="s">
        <v>620</v>
      </c>
      <c r="I779" s="177">
        <v>14.07</v>
      </c>
      <c r="J779" s="181">
        <v>1.6277250474429792E-6</v>
      </c>
      <c r="K779" s="179" t="s">
        <v>60</v>
      </c>
    </row>
    <row r="780" spans="1:11" ht="29.25" x14ac:dyDescent="0.2">
      <c r="A780" s="173" t="s">
        <v>2101</v>
      </c>
      <c r="B780" s="174" t="s">
        <v>1763</v>
      </c>
      <c r="C780" s="174" t="s">
        <v>56</v>
      </c>
      <c r="D780" s="174" t="s">
        <v>1764</v>
      </c>
      <c r="E780" s="175" t="s">
        <v>71</v>
      </c>
      <c r="F780" s="174">
        <v>1</v>
      </c>
      <c r="G780" s="174">
        <v>23.51</v>
      </c>
      <c r="H780" s="176" t="s">
        <v>1765</v>
      </c>
      <c r="I780" s="177">
        <v>29.04</v>
      </c>
      <c r="J780" s="181">
        <v>3.3595689678567245E-6</v>
      </c>
      <c r="K780" s="179" t="s">
        <v>60</v>
      </c>
    </row>
    <row r="781" spans="1:11" ht="19.5" x14ac:dyDescent="0.2">
      <c r="A781" s="173" t="s">
        <v>2102</v>
      </c>
      <c r="B781" s="174" t="s">
        <v>2103</v>
      </c>
      <c r="C781" s="174" t="s">
        <v>69</v>
      </c>
      <c r="D781" s="174" t="s">
        <v>2104</v>
      </c>
      <c r="E781" s="175" t="s">
        <v>71</v>
      </c>
      <c r="F781" s="174">
        <v>4</v>
      </c>
      <c r="G781" s="174">
        <v>38.619999999999997</v>
      </c>
      <c r="H781" s="176" t="s">
        <v>2105</v>
      </c>
      <c r="I781" s="177">
        <v>190.84</v>
      </c>
      <c r="J781" s="181">
        <v>2.2077828575267814E-5</v>
      </c>
      <c r="K781" s="179" t="s">
        <v>60</v>
      </c>
    </row>
    <row r="782" spans="1:11" ht="19.5" x14ac:dyDescent="0.2">
      <c r="A782" s="173" t="s">
        <v>2106</v>
      </c>
      <c r="B782" s="174" t="s">
        <v>2107</v>
      </c>
      <c r="C782" s="174" t="s">
        <v>69</v>
      </c>
      <c r="D782" s="174" t="s">
        <v>2108</v>
      </c>
      <c r="E782" s="175" t="s">
        <v>71</v>
      </c>
      <c r="F782" s="174">
        <v>5</v>
      </c>
      <c r="G782" s="174">
        <v>31.54</v>
      </c>
      <c r="H782" s="176" t="s">
        <v>2109</v>
      </c>
      <c r="I782" s="177">
        <v>194.8</v>
      </c>
      <c r="J782" s="181">
        <v>2.2535951616339186E-5</v>
      </c>
      <c r="K782" s="179" t="s">
        <v>60</v>
      </c>
    </row>
    <row r="783" spans="1:11" ht="19.5" x14ac:dyDescent="0.2">
      <c r="A783" s="173" t="s">
        <v>2110</v>
      </c>
      <c r="B783" s="174" t="s">
        <v>1771</v>
      </c>
      <c r="C783" s="174" t="s">
        <v>56</v>
      </c>
      <c r="D783" s="174" t="s">
        <v>1772</v>
      </c>
      <c r="E783" s="175" t="s">
        <v>71</v>
      </c>
      <c r="F783" s="174">
        <v>2</v>
      </c>
      <c r="G783" s="174">
        <v>14.61</v>
      </c>
      <c r="H783" s="176" t="s">
        <v>1773</v>
      </c>
      <c r="I783" s="177">
        <v>36.08</v>
      </c>
      <c r="J783" s="181">
        <v>4.1740099297613853E-6</v>
      </c>
      <c r="K783" s="179" t="s">
        <v>60</v>
      </c>
    </row>
    <row r="784" spans="1:11" ht="19.5" x14ac:dyDescent="0.2">
      <c r="A784" s="173" t="s">
        <v>2111</v>
      </c>
      <c r="B784" s="174" t="s">
        <v>626</v>
      </c>
      <c r="C784" s="174" t="s">
        <v>56</v>
      </c>
      <c r="D784" s="174" t="s">
        <v>627</v>
      </c>
      <c r="E784" s="175" t="s">
        <v>71</v>
      </c>
      <c r="F784" s="174">
        <v>13</v>
      </c>
      <c r="G784" s="174">
        <v>23.54</v>
      </c>
      <c r="H784" s="176" t="s">
        <v>628</v>
      </c>
      <c r="I784" s="177">
        <v>378.04</v>
      </c>
      <c r="J784" s="181">
        <v>4.3734554153187197E-5</v>
      </c>
      <c r="K784" s="179" t="s">
        <v>60</v>
      </c>
    </row>
    <row r="785" spans="1:11" ht="19.5" x14ac:dyDescent="0.2">
      <c r="A785" s="173" t="s">
        <v>2112</v>
      </c>
      <c r="B785" s="174"/>
      <c r="C785" s="174"/>
      <c r="D785" s="174" t="s">
        <v>647</v>
      </c>
      <c r="E785" s="175"/>
      <c r="F785" s="174"/>
      <c r="G785" s="174"/>
      <c r="H785" s="176" t="s">
        <v>50</v>
      </c>
      <c r="I785" s="177">
        <v>10120.31</v>
      </c>
      <c r="J785" s="181">
        <v>1.170794745905306E-3</v>
      </c>
      <c r="K785" s="179" t="s">
        <v>51</v>
      </c>
    </row>
    <row r="786" spans="1:11" x14ac:dyDescent="0.2">
      <c r="A786" s="173" t="s">
        <v>2113</v>
      </c>
      <c r="B786" s="174" t="s">
        <v>649</v>
      </c>
      <c r="C786" s="174" t="s">
        <v>69</v>
      </c>
      <c r="D786" s="174" t="s">
        <v>650</v>
      </c>
      <c r="E786" s="175" t="s">
        <v>71</v>
      </c>
      <c r="F786" s="174">
        <v>7</v>
      </c>
      <c r="G786" s="174">
        <v>89.16</v>
      </c>
      <c r="H786" s="176" t="s">
        <v>651</v>
      </c>
      <c r="I786" s="177">
        <v>770.98</v>
      </c>
      <c r="J786" s="181">
        <v>8.919285409222374E-5</v>
      </c>
      <c r="K786" s="179" t="s">
        <v>60</v>
      </c>
    </row>
    <row r="787" spans="1:11" ht="19.5" x14ac:dyDescent="0.2">
      <c r="A787" s="173" t="s">
        <v>2114</v>
      </c>
      <c r="B787" s="174" t="s">
        <v>2115</v>
      </c>
      <c r="C787" s="174" t="s">
        <v>56</v>
      </c>
      <c r="D787" s="174" t="s">
        <v>2116</v>
      </c>
      <c r="E787" s="175" t="s">
        <v>71</v>
      </c>
      <c r="F787" s="174">
        <v>2</v>
      </c>
      <c r="G787" s="174">
        <v>127.83</v>
      </c>
      <c r="H787" s="176" t="s">
        <v>2117</v>
      </c>
      <c r="I787" s="177">
        <v>315.83999999999997</v>
      </c>
      <c r="J787" s="181">
        <v>3.6538783154540907E-5</v>
      </c>
      <c r="K787" s="179" t="s">
        <v>60</v>
      </c>
    </row>
    <row r="788" spans="1:11" ht="19.5" x14ac:dyDescent="0.2">
      <c r="A788" s="173" t="s">
        <v>2118</v>
      </c>
      <c r="B788" s="174" t="s">
        <v>661</v>
      </c>
      <c r="C788" s="174" t="s">
        <v>56</v>
      </c>
      <c r="D788" s="174" t="s">
        <v>662</v>
      </c>
      <c r="E788" s="175" t="s">
        <v>71</v>
      </c>
      <c r="F788" s="174">
        <v>8</v>
      </c>
      <c r="G788" s="174">
        <v>72.290000000000006</v>
      </c>
      <c r="H788" s="176" t="s">
        <v>663</v>
      </c>
      <c r="I788" s="177">
        <v>714.4</v>
      </c>
      <c r="J788" s="181">
        <v>8.2647247611461578E-5</v>
      </c>
      <c r="K788" s="179" t="s">
        <v>60</v>
      </c>
    </row>
    <row r="789" spans="1:11" ht="19.5" x14ac:dyDescent="0.2">
      <c r="A789" s="173" t="s">
        <v>2119</v>
      </c>
      <c r="B789" s="174" t="s">
        <v>1621</v>
      </c>
      <c r="C789" s="174" t="s">
        <v>56</v>
      </c>
      <c r="D789" s="174" t="s">
        <v>1622</v>
      </c>
      <c r="E789" s="175" t="s">
        <v>71</v>
      </c>
      <c r="F789" s="174">
        <v>2</v>
      </c>
      <c r="G789" s="174">
        <v>68.760000000000005</v>
      </c>
      <c r="H789" s="176" t="s">
        <v>1623</v>
      </c>
      <c r="I789" s="177">
        <v>169.88</v>
      </c>
      <c r="J789" s="181">
        <v>1.9653015711415302E-5</v>
      </c>
      <c r="K789" s="179" t="s">
        <v>60</v>
      </c>
    </row>
    <row r="790" spans="1:11" ht="19.5" x14ac:dyDescent="0.2">
      <c r="A790" s="173" t="s">
        <v>2120</v>
      </c>
      <c r="B790" s="174" t="s">
        <v>669</v>
      </c>
      <c r="C790" s="174" t="s">
        <v>69</v>
      </c>
      <c r="D790" s="174" t="s">
        <v>670</v>
      </c>
      <c r="E790" s="175" t="s">
        <v>71</v>
      </c>
      <c r="F790" s="174">
        <v>7</v>
      </c>
      <c r="G790" s="174">
        <v>95.3</v>
      </c>
      <c r="H790" s="176" t="s">
        <v>671</v>
      </c>
      <c r="I790" s="177">
        <v>824.11</v>
      </c>
      <c r="J790" s="181">
        <v>9.5339338226597977E-5</v>
      </c>
      <c r="K790" s="179" t="s">
        <v>60</v>
      </c>
    </row>
    <row r="791" spans="1:11" ht="19.5" x14ac:dyDescent="0.2">
      <c r="A791" s="173" t="s">
        <v>2121</v>
      </c>
      <c r="B791" s="174" t="s">
        <v>2122</v>
      </c>
      <c r="C791" s="174" t="s">
        <v>69</v>
      </c>
      <c r="D791" s="174" t="s">
        <v>2123</v>
      </c>
      <c r="E791" s="175" t="s">
        <v>71</v>
      </c>
      <c r="F791" s="174">
        <v>7</v>
      </c>
      <c r="G791" s="174">
        <v>24</v>
      </c>
      <c r="H791" s="176" t="s">
        <v>1962</v>
      </c>
      <c r="I791" s="177">
        <v>207.48</v>
      </c>
      <c r="J791" s="181">
        <v>2.4002870848860649E-5</v>
      </c>
      <c r="K791" s="179" t="s">
        <v>60</v>
      </c>
    </row>
    <row r="792" spans="1:11" ht="19.5" x14ac:dyDescent="0.2">
      <c r="A792" s="173" t="s">
        <v>2124</v>
      </c>
      <c r="B792" s="174" t="s">
        <v>1797</v>
      </c>
      <c r="C792" s="174" t="s">
        <v>69</v>
      </c>
      <c r="D792" s="174" t="s">
        <v>1798</v>
      </c>
      <c r="E792" s="175" t="s">
        <v>1799</v>
      </c>
      <c r="F792" s="174">
        <v>4</v>
      </c>
      <c r="G792" s="174">
        <v>1034.3399999999999</v>
      </c>
      <c r="H792" s="176" t="s">
        <v>1800</v>
      </c>
      <c r="I792" s="177">
        <v>5111.28</v>
      </c>
      <c r="J792" s="181">
        <v>5.913119033755757E-4</v>
      </c>
      <c r="K792" s="179" t="s">
        <v>60</v>
      </c>
    </row>
    <row r="793" spans="1:11" ht="19.5" x14ac:dyDescent="0.2">
      <c r="A793" s="173" t="s">
        <v>2125</v>
      </c>
      <c r="B793" s="174" t="s">
        <v>677</v>
      </c>
      <c r="C793" s="174" t="s">
        <v>56</v>
      </c>
      <c r="D793" s="174" t="s">
        <v>678</v>
      </c>
      <c r="E793" s="175" t="s">
        <v>71</v>
      </c>
      <c r="F793" s="174">
        <v>7</v>
      </c>
      <c r="G793" s="174">
        <v>232.01</v>
      </c>
      <c r="H793" s="176" t="s">
        <v>679</v>
      </c>
      <c r="I793" s="177">
        <v>2006.34</v>
      </c>
      <c r="J793" s="181">
        <v>2.321087328846302E-4</v>
      </c>
      <c r="K793" s="179" t="s">
        <v>60</v>
      </c>
    </row>
    <row r="794" spans="1:11" ht="19.5" x14ac:dyDescent="0.2">
      <c r="A794" s="173" t="s">
        <v>2126</v>
      </c>
      <c r="B794" s="174"/>
      <c r="C794" s="174"/>
      <c r="D794" s="174" t="s">
        <v>493</v>
      </c>
      <c r="E794" s="175"/>
      <c r="F794" s="174"/>
      <c r="G794" s="174"/>
      <c r="H794" s="176" t="s">
        <v>50</v>
      </c>
      <c r="I794" s="177">
        <v>13138.91</v>
      </c>
      <c r="J794" s="181">
        <v>1.5200094458492561E-3</v>
      </c>
      <c r="K794" s="179" t="s">
        <v>51</v>
      </c>
    </row>
    <row r="795" spans="1:11" ht="19.5" x14ac:dyDescent="0.2">
      <c r="A795" s="173" t="s">
        <v>2127</v>
      </c>
      <c r="B795" s="174" t="s">
        <v>2128</v>
      </c>
      <c r="C795" s="174" t="s">
        <v>56</v>
      </c>
      <c r="D795" s="174" t="s">
        <v>2129</v>
      </c>
      <c r="E795" s="175" t="s">
        <v>85</v>
      </c>
      <c r="F795" s="174">
        <v>0.12</v>
      </c>
      <c r="G795" s="174">
        <v>56.43</v>
      </c>
      <c r="H795" s="176" t="s">
        <v>2130</v>
      </c>
      <c r="I795" s="177">
        <v>8.36</v>
      </c>
      <c r="J795" s="181">
        <v>9.6714864226178429E-7</v>
      </c>
      <c r="K795" s="179" t="s">
        <v>60</v>
      </c>
    </row>
    <row r="796" spans="1:11" ht="19.5" x14ac:dyDescent="0.2">
      <c r="A796" s="173" t="s">
        <v>2131</v>
      </c>
      <c r="B796" s="174" t="s">
        <v>495</v>
      </c>
      <c r="C796" s="174" t="s">
        <v>56</v>
      </c>
      <c r="D796" s="174" t="s">
        <v>496</v>
      </c>
      <c r="E796" s="175" t="s">
        <v>85</v>
      </c>
      <c r="F796" s="174">
        <v>51.28</v>
      </c>
      <c r="G796" s="174">
        <v>36.5</v>
      </c>
      <c r="H796" s="176" t="s">
        <v>497</v>
      </c>
      <c r="I796" s="177">
        <v>2312.21</v>
      </c>
      <c r="J796" s="181">
        <v>2.674941103019283E-4</v>
      </c>
      <c r="K796" s="179" t="s">
        <v>60</v>
      </c>
    </row>
    <row r="797" spans="1:11" ht="19.5" x14ac:dyDescent="0.2">
      <c r="A797" s="173" t="s">
        <v>2132</v>
      </c>
      <c r="B797" s="174" t="s">
        <v>1596</v>
      </c>
      <c r="C797" s="174" t="s">
        <v>56</v>
      </c>
      <c r="D797" s="174" t="s">
        <v>1597</v>
      </c>
      <c r="E797" s="175" t="s">
        <v>85</v>
      </c>
      <c r="F797" s="174">
        <v>10.39</v>
      </c>
      <c r="G797" s="174">
        <v>32.74</v>
      </c>
      <c r="H797" s="176" t="s">
        <v>1598</v>
      </c>
      <c r="I797" s="177">
        <v>420.17</v>
      </c>
      <c r="J797" s="181">
        <v>4.8608474284585401E-5</v>
      </c>
      <c r="K797" s="179" t="s">
        <v>60</v>
      </c>
    </row>
    <row r="798" spans="1:11" ht="19.5" x14ac:dyDescent="0.2">
      <c r="A798" s="173" t="s">
        <v>2133</v>
      </c>
      <c r="B798" s="174" t="s">
        <v>499</v>
      </c>
      <c r="C798" s="174" t="s">
        <v>56</v>
      </c>
      <c r="D798" s="174" t="s">
        <v>500</v>
      </c>
      <c r="E798" s="175" t="s">
        <v>85</v>
      </c>
      <c r="F798" s="174">
        <v>73.17</v>
      </c>
      <c r="G798" s="174">
        <v>26.22</v>
      </c>
      <c r="H798" s="176" t="s">
        <v>501</v>
      </c>
      <c r="I798" s="177">
        <v>2369.9699999999998</v>
      </c>
      <c r="J798" s="181">
        <v>2.7417622819391878E-4</v>
      </c>
      <c r="K798" s="179" t="s">
        <v>60</v>
      </c>
    </row>
    <row r="799" spans="1:11" ht="19.5" x14ac:dyDescent="0.2">
      <c r="A799" s="173" t="s">
        <v>2134</v>
      </c>
      <c r="B799" s="174" t="s">
        <v>503</v>
      </c>
      <c r="C799" s="174" t="s">
        <v>56</v>
      </c>
      <c r="D799" s="174" t="s">
        <v>504</v>
      </c>
      <c r="E799" s="175" t="s">
        <v>85</v>
      </c>
      <c r="F799" s="174">
        <v>9.24</v>
      </c>
      <c r="G799" s="174">
        <v>20.47</v>
      </c>
      <c r="H799" s="176" t="s">
        <v>505</v>
      </c>
      <c r="I799" s="177">
        <v>233.58</v>
      </c>
      <c r="J799" s="181">
        <v>2.702231816501287E-5</v>
      </c>
      <c r="K799" s="179" t="s">
        <v>60</v>
      </c>
    </row>
    <row r="800" spans="1:11" ht="19.5" x14ac:dyDescent="0.2">
      <c r="A800" s="173" t="s">
        <v>2135</v>
      </c>
      <c r="B800" s="174" t="s">
        <v>1602</v>
      </c>
      <c r="C800" s="174" t="s">
        <v>56</v>
      </c>
      <c r="D800" s="174" t="s">
        <v>1603</v>
      </c>
      <c r="E800" s="175" t="s">
        <v>85</v>
      </c>
      <c r="F800" s="174">
        <v>32.72</v>
      </c>
      <c r="G800" s="174">
        <v>45.76</v>
      </c>
      <c r="H800" s="176" t="s">
        <v>1604</v>
      </c>
      <c r="I800" s="177">
        <v>1849.66</v>
      </c>
      <c r="J800" s="181">
        <v>2.1398279397678613E-4</v>
      </c>
      <c r="K800" s="179" t="s">
        <v>60</v>
      </c>
    </row>
    <row r="801" spans="1:11" ht="19.5" x14ac:dyDescent="0.2">
      <c r="A801" s="173" t="s">
        <v>2136</v>
      </c>
      <c r="B801" s="174" t="s">
        <v>507</v>
      </c>
      <c r="C801" s="174" t="s">
        <v>56</v>
      </c>
      <c r="D801" s="174" t="s">
        <v>508</v>
      </c>
      <c r="E801" s="175" t="s">
        <v>85</v>
      </c>
      <c r="F801" s="174">
        <v>19.52</v>
      </c>
      <c r="G801" s="174">
        <v>28.26</v>
      </c>
      <c r="H801" s="176" t="s">
        <v>509</v>
      </c>
      <c r="I801" s="177">
        <v>681.44</v>
      </c>
      <c r="J801" s="181">
        <v>7.883418310799884E-5</v>
      </c>
      <c r="K801" s="179" t="s">
        <v>60</v>
      </c>
    </row>
    <row r="802" spans="1:11" ht="19.5" x14ac:dyDescent="0.2">
      <c r="A802" s="173" t="s">
        <v>2137</v>
      </c>
      <c r="B802" s="174" t="s">
        <v>2138</v>
      </c>
      <c r="C802" s="174" t="s">
        <v>56</v>
      </c>
      <c r="D802" s="174" t="s">
        <v>2139</v>
      </c>
      <c r="E802" s="175" t="s">
        <v>85</v>
      </c>
      <c r="F802" s="174">
        <v>1.43</v>
      </c>
      <c r="G802" s="174">
        <v>30.28</v>
      </c>
      <c r="H802" s="176" t="s">
        <v>2140</v>
      </c>
      <c r="I802" s="177">
        <v>53.48</v>
      </c>
      <c r="J802" s="181">
        <v>6.1869748071961991E-6</v>
      </c>
      <c r="K802" s="179" t="s">
        <v>60</v>
      </c>
    </row>
    <row r="803" spans="1:11" ht="19.5" x14ac:dyDescent="0.2">
      <c r="A803" s="173" t="s">
        <v>2141</v>
      </c>
      <c r="B803" s="174" t="s">
        <v>515</v>
      </c>
      <c r="C803" s="174" t="s">
        <v>56</v>
      </c>
      <c r="D803" s="174" t="s">
        <v>516</v>
      </c>
      <c r="E803" s="175" t="s">
        <v>85</v>
      </c>
      <c r="F803" s="174">
        <v>45.91</v>
      </c>
      <c r="G803" s="174">
        <v>21.92</v>
      </c>
      <c r="H803" s="176" t="s">
        <v>517</v>
      </c>
      <c r="I803" s="177">
        <v>1242.78</v>
      </c>
      <c r="J803" s="181">
        <v>1.437742810562321E-4</v>
      </c>
      <c r="K803" s="179" t="s">
        <v>60</v>
      </c>
    </row>
    <row r="804" spans="1:11" ht="19.5" x14ac:dyDescent="0.2">
      <c r="A804" s="173" t="s">
        <v>2142</v>
      </c>
      <c r="B804" s="174" t="s">
        <v>2143</v>
      </c>
      <c r="C804" s="174" t="s">
        <v>56</v>
      </c>
      <c r="D804" s="174" t="s">
        <v>2144</v>
      </c>
      <c r="E804" s="175" t="s">
        <v>131</v>
      </c>
      <c r="F804" s="174">
        <v>21.16</v>
      </c>
      <c r="G804" s="174">
        <v>82.04</v>
      </c>
      <c r="H804" s="176" t="s">
        <v>2145</v>
      </c>
      <c r="I804" s="177">
        <v>2144.56</v>
      </c>
      <c r="J804" s="181">
        <v>2.4809907802020721E-4</v>
      </c>
      <c r="K804" s="179" t="s">
        <v>60</v>
      </c>
    </row>
    <row r="805" spans="1:11" ht="19.5" x14ac:dyDescent="0.2">
      <c r="A805" s="173" t="s">
        <v>2146</v>
      </c>
      <c r="B805" s="174" t="s">
        <v>232</v>
      </c>
      <c r="C805" s="174" t="s">
        <v>56</v>
      </c>
      <c r="D805" s="174" t="s">
        <v>233</v>
      </c>
      <c r="E805" s="175" t="s">
        <v>131</v>
      </c>
      <c r="F805" s="174">
        <v>21.16</v>
      </c>
      <c r="G805" s="174">
        <v>25.26</v>
      </c>
      <c r="H805" s="176" t="s">
        <v>234</v>
      </c>
      <c r="I805" s="177">
        <v>660.19</v>
      </c>
      <c r="J805" s="181">
        <v>7.6375820829522421E-5</v>
      </c>
      <c r="K805" s="179" t="s">
        <v>60</v>
      </c>
    </row>
    <row r="806" spans="1:11" ht="19.5" x14ac:dyDescent="0.2">
      <c r="A806" s="173" t="s">
        <v>2147</v>
      </c>
      <c r="B806" s="174" t="s">
        <v>2148</v>
      </c>
      <c r="C806" s="174" t="s">
        <v>56</v>
      </c>
      <c r="D806" s="174" t="s">
        <v>2149</v>
      </c>
      <c r="E806" s="175" t="s">
        <v>85</v>
      </c>
      <c r="F806" s="174">
        <v>41.31</v>
      </c>
      <c r="G806" s="174">
        <v>7.23</v>
      </c>
      <c r="H806" s="176" t="s">
        <v>2150</v>
      </c>
      <c r="I806" s="177">
        <v>368.89</v>
      </c>
      <c r="J806" s="181">
        <v>4.2676012277984404E-5</v>
      </c>
      <c r="K806" s="179" t="s">
        <v>60</v>
      </c>
    </row>
    <row r="807" spans="1:11" ht="19.5" x14ac:dyDescent="0.2">
      <c r="A807" s="173" t="s">
        <v>2151</v>
      </c>
      <c r="B807" s="174" t="s">
        <v>2152</v>
      </c>
      <c r="C807" s="174" t="s">
        <v>56</v>
      </c>
      <c r="D807" s="174" t="s">
        <v>2153</v>
      </c>
      <c r="E807" s="175" t="s">
        <v>85</v>
      </c>
      <c r="F807" s="174">
        <v>1.95</v>
      </c>
      <c r="G807" s="174">
        <v>8.0399999999999991</v>
      </c>
      <c r="H807" s="176" t="s">
        <v>2154</v>
      </c>
      <c r="I807" s="177">
        <v>19.36</v>
      </c>
      <c r="J807" s="181">
        <v>2.2397126452378163E-6</v>
      </c>
      <c r="K807" s="179" t="s">
        <v>60</v>
      </c>
    </row>
    <row r="808" spans="1:11" ht="19.5" x14ac:dyDescent="0.2">
      <c r="A808" s="173" t="s">
        <v>2155</v>
      </c>
      <c r="B808" s="174" t="s">
        <v>2156</v>
      </c>
      <c r="C808" s="174" t="s">
        <v>56</v>
      </c>
      <c r="D808" s="174" t="s">
        <v>2157</v>
      </c>
      <c r="E808" s="175" t="s">
        <v>85</v>
      </c>
      <c r="F808" s="174">
        <v>41.31</v>
      </c>
      <c r="G808" s="174">
        <v>14.17</v>
      </c>
      <c r="H808" s="176" t="s">
        <v>2158</v>
      </c>
      <c r="I808" s="177">
        <v>722.92</v>
      </c>
      <c r="J808" s="181">
        <v>8.3632906275584826E-5</v>
      </c>
      <c r="K808" s="179" t="s">
        <v>60</v>
      </c>
    </row>
    <row r="809" spans="1:11" ht="29.25" x14ac:dyDescent="0.2">
      <c r="A809" s="173" t="s">
        <v>2159</v>
      </c>
      <c r="B809" s="174" t="s">
        <v>2160</v>
      </c>
      <c r="C809" s="174" t="s">
        <v>56</v>
      </c>
      <c r="D809" s="174" t="s">
        <v>2161</v>
      </c>
      <c r="E809" s="175" t="s">
        <v>85</v>
      </c>
      <c r="F809" s="174">
        <v>1.95</v>
      </c>
      <c r="G809" s="174">
        <v>21.32</v>
      </c>
      <c r="H809" s="176" t="s">
        <v>2162</v>
      </c>
      <c r="I809" s="177">
        <v>51.34</v>
      </c>
      <c r="J809" s="181">
        <v>5.9394032647990445E-6</v>
      </c>
      <c r="K809" s="179" t="s">
        <v>60</v>
      </c>
    </row>
    <row r="810" spans="1:11" ht="19.5" x14ac:dyDescent="0.2">
      <c r="A810" s="173" t="s">
        <v>2163</v>
      </c>
      <c r="B810" s="174"/>
      <c r="C810" s="174"/>
      <c r="D810" s="174" t="s">
        <v>2164</v>
      </c>
      <c r="E810" s="175"/>
      <c r="F810" s="174"/>
      <c r="G810" s="174"/>
      <c r="H810" s="176" t="s">
        <v>50</v>
      </c>
      <c r="I810" s="177">
        <v>29712.89</v>
      </c>
      <c r="J810" s="181">
        <v>3.4374140216715011E-3</v>
      </c>
      <c r="K810" s="179" t="s">
        <v>51</v>
      </c>
    </row>
    <row r="811" spans="1:11" ht="19.5" x14ac:dyDescent="0.2">
      <c r="A811" s="173" t="s">
        <v>2165</v>
      </c>
      <c r="B811" s="174" t="s">
        <v>2166</v>
      </c>
      <c r="C811" s="174" t="s">
        <v>56</v>
      </c>
      <c r="D811" s="174" t="s">
        <v>2167</v>
      </c>
      <c r="E811" s="175" t="s">
        <v>71</v>
      </c>
      <c r="F811" s="174">
        <v>7</v>
      </c>
      <c r="G811" s="174">
        <v>323.7</v>
      </c>
      <c r="H811" s="176" t="s">
        <v>2168</v>
      </c>
      <c r="I811" s="177">
        <v>2799.23</v>
      </c>
      <c r="J811" s="181">
        <v>3.238363030955089E-4</v>
      </c>
      <c r="K811" s="179" t="s">
        <v>60</v>
      </c>
    </row>
    <row r="812" spans="1:11" ht="19.5" x14ac:dyDescent="0.2">
      <c r="A812" s="173" t="s">
        <v>2169</v>
      </c>
      <c r="B812" s="174" t="s">
        <v>1809</v>
      </c>
      <c r="C812" s="174" t="s">
        <v>56</v>
      </c>
      <c r="D812" s="174" t="s">
        <v>1810</v>
      </c>
      <c r="E812" s="175" t="s">
        <v>71</v>
      </c>
      <c r="F812" s="174">
        <v>4</v>
      </c>
      <c r="G812" s="174">
        <v>629.35</v>
      </c>
      <c r="H812" s="176" t="s">
        <v>1811</v>
      </c>
      <c r="I812" s="177">
        <v>3109.96</v>
      </c>
      <c r="J812" s="181">
        <v>3.5978392242684917E-4</v>
      </c>
      <c r="K812" s="179" t="s">
        <v>60</v>
      </c>
    </row>
    <row r="813" spans="1:11" ht="19.5" x14ac:dyDescent="0.2">
      <c r="A813" s="173" t="s">
        <v>2170</v>
      </c>
      <c r="B813" s="174" t="s">
        <v>1316</v>
      </c>
      <c r="C813" s="174" t="s">
        <v>56</v>
      </c>
      <c r="D813" s="174" t="s">
        <v>1317</v>
      </c>
      <c r="E813" s="175" t="s">
        <v>71</v>
      </c>
      <c r="F813" s="174">
        <v>2</v>
      </c>
      <c r="G813" s="174">
        <v>109.14</v>
      </c>
      <c r="H813" s="176" t="s">
        <v>1318</v>
      </c>
      <c r="I813" s="177">
        <v>269.66000000000003</v>
      </c>
      <c r="J813" s="181">
        <v>3.1196328094774254E-5</v>
      </c>
      <c r="K813" s="179" t="s">
        <v>60</v>
      </c>
    </row>
    <row r="814" spans="1:11" ht="19.5" x14ac:dyDescent="0.2">
      <c r="A814" s="173" t="s">
        <v>2171</v>
      </c>
      <c r="B814" s="174" t="s">
        <v>2172</v>
      </c>
      <c r="C814" s="174" t="s">
        <v>69</v>
      </c>
      <c r="D814" s="174" t="s">
        <v>2173</v>
      </c>
      <c r="E814" s="175" t="s">
        <v>71</v>
      </c>
      <c r="F814" s="174">
        <v>2</v>
      </c>
      <c r="G814" s="174">
        <v>1919.2</v>
      </c>
      <c r="H814" s="176" t="s">
        <v>2174</v>
      </c>
      <c r="I814" s="177">
        <v>4741.9399999999996</v>
      </c>
      <c r="J814" s="181">
        <v>5.4858383166110592E-4</v>
      </c>
      <c r="K814" s="179" t="s">
        <v>60</v>
      </c>
    </row>
    <row r="815" spans="1:11" ht="19.5" x14ac:dyDescent="0.2">
      <c r="A815" s="173" t="s">
        <v>2175</v>
      </c>
      <c r="B815" s="174" t="s">
        <v>2176</v>
      </c>
      <c r="C815" s="174" t="s">
        <v>56</v>
      </c>
      <c r="D815" s="174" t="s">
        <v>2177</v>
      </c>
      <c r="E815" s="175" t="s">
        <v>71</v>
      </c>
      <c r="F815" s="174">
        <v>6</v>
      </c>
      <c r="G815" s="174">
        <v>604.75</v>
      </c>
      <c r="H815" s="176" t="s">
        <v>2178</v>
      </c>
      <c r="I815" s="177">
        <v>4482.6000000000004</v>
      </c>
      <c r="J815" s="181">
        <v>5.1858139997639646E-4</v>
      </c>
      <c r="K815" s="179" t="s">
        <v>60</v>
      </c>
    </row>
    <row r="816" spans="1:11" ht="19.5" x14ac:dyDescent="0.2">
      <c r="A816" s="173" t="s">
        <v>2179</v>
      </c>
      <c r="B816" s="174" t="s">
        <v>2180</v>
      </c>
      <c r="C816" s="174" t="s">
        <v>69</v>
      </c>
      <c r="D816" s="174" t="s">
        <v>2181</v>
      </c>
      <c r="E816" s="175" t="s">
        <v>71</v>
      </c>
      <c r="F816" s="174">
        <v>7</v>
      </c>
      <c r="G816" s="174">
        <v>186.9</v>
      </c>
      <c r="H816" s="176" t="s">
        <v>2182</v>
      </c>
      <c r="I816" s="177">
        <v>1616.23</v>
      </c>
      <c r="J816" s="181">
        <v>1.869778289572684E-4</v>
      </c>
      <c r="K816" s="179" t="s">
        <v>60</v>
      </c>
    </row>
    <row r="817" spans="1:11" ht="29.25" x14ac:dyDescent="0.2">
      <c r="A817" s="173" t="s">
        <v>2183</v>
      </c>
      <c r="B817" s="174" t="s">
        <v>2184</v>
      </c>
      <c r="C817" s="174" t="s">
        <v>69</v>
      </c>
      <c r="D817" s="174" t="s">
        <v>2185</v>
      </c>
      <c r="E817" s="175" t="s">
        <v>71</v>
      </c>
      <c r="F817" s="174">
        <v>1</v>
      </c>
      <c r="G817" s="174">
        <v>215.63</v>
      </c>
      <c r="H817" s="176" t="s">
        <v>2186</v>
      </c>
      <c r="I817" s="177">
        <v>266.38</v>
      </c>
      <c r="J817" s="181">
        <v>3.0816872646614127E-5</v>
      </c>
      <c r="K817" s="179" t="s">
        <v>60</v>
      </c>
    </row>
    <row r="818" spans="1:11" ht="29.25" x14ac:dyDescent="0.2">
      <c r="A818" s="173" t="s">
        <v>2187</v>
      </c>
      <c r="B818" s="174" t="s">
        <v>1329</v>
      </c>
      <c r="C818" s="174" t="s">
        <v>56</v>
      </c>
      <c r="D818" s="174" t="s">
        <v>1330</v>
      </c>
      <c r="E818" s="175" t="s">
        <v>71</v>
      </c>
      <c r="F818" s="174">
        <v>1</v>
      </c>
      <c r="G818" s="174">
        <v>988.64</v>
      </c>
      <c r="H818" s="176" t="s">
        <v>1331</v>
      </c>
      <c r="I818" s="177">
        <v>1221.3599999999999</v>
      </c>
      <c r="J818" s="181">
        <v>1.4129625187952785E-4</v>
      </c>
      <c r="K818" s="179" t="s">
        <v>60</v>
      </c>
    </row>
    <row r="819" spans="1:11" ht="19.5" x14ac:dyDescent="0.2">
      <c r="A819" s="173" t="s">
        <v>2188</v>
      </c>
      <c r="B819" s="174" t="s">
        <v>1829</v>
      </c>
      <c r="C819" s="174" t="s">
        <v>56</v>
      </c>
      <c r="D819" s="174" t="s">
        <v>1830</v>
      </c>
      <c r="E819" s="175" t="s">
        <v>71</v>
      </c>
      <c r="F819" s="174">
        <v>5</v>
      </c>
      <c r="G819" s="174">
        <v>673.28</v>
      </c>
      <c r="H819" s="176" t="s">
        <v>1831</v>
      </c>
      <c r="I819" s="177">
        <v>4158.8500000000004</v>
      </c>
      <c r="J819" s="181">
        <v>4.8112752761607917E-4</v>
      </c>
      <c r="K819" s="179" t="s">
        <v>60</v>
      </c>
    </row>
    <row r="820" spans="1:11" ht="19.5" x14ac:dyDescent="0.2">
      <c r="A820" s="173" t="s">
        <v>2189</v>
      </c>
      <c r="B820" s="174" t="s">
        <v>2190</v>
      </c>
      <c r="C820" s="174" t="s">
        <v>56</v>
      </c>
      <c r="D820" s="174" t="s">
        <v>2191</v>
      </c>
      <c r="E820" s="175" t="s">
        <v>71</v>
      </c>
      <c r="F820" s="174">
        <v>5</v>
      </c>
      <c r="G820" s="174">
        <v>136</v>
      </c>
      <c r="H820" s="176" t="s">
        <v>2192</v>
      </c>
      <c r="I820" s="177">
        <v>840.05</v>
      </c>
      <c r="J820" s="181">
        <v>9.718339915454688E-5</v>
      </c>
      <c r="K820" s="179" t="s">
        <v>60</v>
      </c>
    </row>
    <row r="821" spans="1:11" ht="19.5" x14ac:dyDescent="0.2">
      <c r="A821" s="173" t="s">
        <v>2193</v>
      </c>
      <c r="B821" s="174" t="s">
        <v>2194</v>
      </c>
      <c r="C821" s="174" t="s">
        <v>56</v>
      </c>
      <c r="D821" s="174" t="s">
        <v>2195</v>
      </c>
      <c r="E821" s="175" t="s">
        <v>71</v>
      </c>
      <c r="F821" s="174">
        <v>2</v>
      </c>
      <c r="G821" s="174">
        <v>348.95</v>
      </c>
      <c r="H821" s="176" t="s">
        <v>2196</v>
      </c>
      <c r="I821" s="177">
        <v>862.18</v>
      </c>
      <c r="J821" s="181">
        <v>9.9743566553261388E-5</v>
      </c>
      <c r="K821" s="179" t="s">
        <v>60</v>
      </c>
    </row>
    <row r="822" spans="1:11" ht="19.5" x14ac:dyDescent="0.2">
      <c r="A822" s="173" t="s">
        <v>2197</v>
      </c>
      <c r="B822" s="174" t="s">
        <v>2198</v>
      </c>
      <c r="C822" s="174" t="s">
        <v>56</v>
      </c>
      <c r="D822" s="174" t="s">
        <v>2199</v>
      </c>
      <c r="E822" s="175" t="s">
        <v>71</v>
      </c>
      <c r="F822" s="174">
        <v>1</v>
      </c>
      <c r="G822" s="174">
        <v>336.31</v>
      </c>
      <c r="H822" s="176" t="s">
        <v>2200</v>
      </c>
      <c r="I822" s="177">
        <v>415.47</v>
      </c>
      <c r="J822" s="181">
        <v>4.8064742392404732E-5</v>
      </c>
      <c r="K822" s="179" t="s">
        <v>60</v>
      </c>
    </row>
    <row r="823" spans="1:11" ht="19.5" x14ac:dyDescent="0.2">
      <c r="A823" s="173" t="s">
        <v>2201</v>
      </c>
      <c r="B823" s="174" t="s">
        <v>2202</v>
      </c>
      <c r="C823" s="174" t="s">
        <v>69</v>
      </c>
      <c r="D823" s="174" t="s">
        <v>2203</v>
      </c>
      <c r="E823" s="175" t="s">
        <v>71</v>
      </c>
      <c r="F823" s="174">
        <v>2</v>
      </c>
      <c r="G823" s="174">
        <v>283.48</v>
      </c>
      <c r="H823" s="176" t="s">
        <v>2204</v>
      </c>
      <c r="I823" s="177">
        <v>700.42</v>
      </c>
      <c r="J823" s="181">
        <v>8.1029934451315669E-5</v>
      </c>
      <c r="K823" s="179" t="s">
        <v>60</v>
      </c>
    </row>
    <row r="824" spans="1:11" ht="19.5" x14ac:dyDescent="0.2">
      <c r="A824" s="173" t="s">
        <v>2205</v>
      </c>
      <c r="B824" s="174" t="s">
        <v>487</v>
      </c>
      <c r="C824" s="174" t="s">
        <v>56</v>
      </c>
      <c r="D824" s="174" t="s">
        <v>488</v>
      </c>
      <c r="E824" s="175" t="s">
        <v>71</v>
      </c>
      <c r="F824" s="174">
        <v>5</v>
      </c>
      <c r="G824" s="174">
        <v>60.87</v>
      </c>
      <c r="H824" s="176" t="s">
        <v>489</v>
      </c>
      <c r="I824" s="177">
        <v>375.95</v>
      </c>
      <c r="J824" s="181">
        <v>4.3492766992621748E-5</v>
      </c>
      <c r="K824" s="179" t="s">
        <v>60</v>
      </c>
    </row>
    <row r="825" spans="1:11" ht="19.5" x14ac:dyDescent="0.2">
      <c r="A825" s="173" t="s">
        <v>2206</v>
      </c>
      <c r="B825" s="174" t="s">
        <v>483</v>
      </c>
      <c r="C825" s="174" t="s">
        <v>69</v>
      </c>
      <c r="D825" s="174" t="s">
        <v>484</v>
      </c>
      <c r="E825" s="175" t="s">
        <v>71</v>
      </c>
      <c r="F825" s="174">
        <v>5</v>
      </c>
      <c r="G825" s="174">
        <v>62.96</v>
      </c>
      <c r="H825" s="176" t="s">
        <v>485</v>
      </c>
      <c r="I825" s="177">
        <v>388.9</v>
      </c>
      <c r="J825" s="181">
        <v>4.4990921887034445E-5</v>
      </c>
      <c r="K825" s="179" t="s">
        <v>60</v>
      </c>
    </row>
    <row r="826" spans="1:11" ht="19.5" x14ac:dyDescent="0.2">
      <c r="A826" s="173" t="s">
        <v>2207</v>
      </c>
      <c r="B826" s="174" t="s">
        <v>479</v>
      </c>
      <c r="C826" s="174" t="s">
        <v>69</v>
      </c>
      <c r="D826" s="174" t="s">
        <v>480</v>
      </c>
      <c r="E826" s="175" t="s">
        <v>71</v>
      </c>
      <c r="F826" s="174">
        <v>7</v>
      </c>
      <c r="G826" s="174">
        <v>252.43</v>
      </c>
      <c r="H826" s="176" t="s">
        <v>481</v>
      </c>
      <c r="I826" s="177">
        <v>2182.9499999999998</v>
      </c>
      <c r="J826" s="181">
        <v>2.5254032639059358E-4</v>
      </c>
      <c r="K826" s="179" t="s">
        <v>60</v>
      </c>
    </row>
    <row r="827" spans="1:11" ht="19.5" x14ac:dyDescent="0.2">
      <c r="A827" s="173" t="s">
        <v>2208</v>
      </c>
      <c r="B827" s="174" t="s">
        <v>2209</v>
      </c>
      <c r="C827" s="174" t="s">
        <v>69</v>
      </c>
      <c r="D827" s="174" t="s">
        <v>2210</v>
      </c>
      <c r="E827" s="175" t="s">
        <v>58</v>
      </c>
      <c r="F827" s="174">
        <v>1.96</v>
      </c>
      <c r="G827" s="174">
        <v>528.94000000000005</v>
      </c>
      <c r="H827" s="176" t="s">
        <v>2211</v>
      </c>
      <c r="I827" s="177">
        <v>1280.76</v>
      </c>
      <c r="J827" s="181">
        <v>1.4816809749559844E-4</v>
      </c>
      <c r="K827" s="179" t="s">
        <v>60</v>
      </c>
    </row>
    <row r="828" spans="1:11" ht="19.5" x14ac:dyDescent="0.2">
      <c r="A828" s="173" t="s">
        <v>2212</v>
      </c>
      <c r="B828" s="174"/>
      <c r="C828" s="174"/>
      <c r="D828" s="174" t="s">
        <v>2213</v>
      </c>
      <c r="E828" s="175"/>
      <c r="F828" s="174"/>
      <c r="G828" s="174"/>
      <c r="H828" s="176" t="s">
        <v>50</v>
      </c>
      <c r="I828" s="177">
        <v>43119.62</v>
      </c>
      <c r="J828" s="181">
        <v>4.9884069303641251E-3</v>
      </c>
      <c r="K828" s="179" t="s">
        <v>51</v>
      </c>
    </row>
    <row r="829" spans="1:11" ht="19.5" x14ac:dyDescent="0.2">
      <c r="A829" s="173" t="s">
        <v>2214</v>
      </c>
      <c r="B829" s="174" t="s">
        <v>1846</v>
      </c>
      <c r="C829" s="174" t="s">
        <v>56</v>
      </c>
      <c r="D829" s="174" t="s">
        <v>1847</v>
      </c>
      <c r="E829" s="175" t="s">
        <v>58</v>
      </c>
      <c r="F829" s="174">
        <v>3.04</v>
      </c>
      <c r="G829" s="174">
        <v>923.8</v>
      </c>
      <c r="H829" s="176" t="s">
        <v>1848</v>
      </c>
      <c r="I829" s="177">
        <v>3469.43</v>
      </c>
      <c r="J829" s="181">
        <v>4.0137015716773956E-4</v>
      </c>
      <c r="K829" s="179" t="s">
        <v>60</v>
      </c>
    </row>
    <row r="830" spans="1:11" ht="19.5" x14ac:dyDescent="0.2">
      <c r="A830" s="173" t="s">
        <v>2215</v>
      </c>
      <c r="B830" s="174" t="s">
        <v>2216</v>
      </c>
      <c r="C830" s="174" t="s">
        <v>69</v>
      </c>
      <c r="D830" s="174" t="s">
        <v>2217</v>
      </c>
      <c r="E830" s="175" t="s">
        <v>58</v>
      </c>
      <c r="F830" s="174">
        <v>14.96</v>
      </c>
      <c r="G830" s="174">
        <v>792.45</v>
      </c>
      <c r="H830" s="176" t="s">
        <v>2218</v>
      </c>
      <c r="I830" s="177">
        <v>14645.69</v>
      </c>
      <c r="J830" s="181">
        <v>1.694325262976913E-3</v>
      </c>
      <c r="K830" s="179" t="s">
        <v>60</v>
      </c>
    </row>
    <row r="831" spans="1:11" ht="19.5" x14ac:dyDescent="0.2">
      <c r="A831" s="173" t="s">
        <v>2219</v>
      </c>
      <c r="B831" s="174" t="s">
        <v>1304</v>
      </c>
      <c r="C831" s="174" t="s">
        <v>56</v>
      </c>
      <c r="D831" s="174" t="s">
        <v>1305</v>
      </c>
      <c r="E831" s="175" t="s">
        <v>58</v>
      </c>
      <c r="F831" s="174">
        <v>22.48</v>
      </c>
      <c r="G831" s="174">
        <v>900.36</v>
      </c>
      <c r="H831" s="176" t="s">
        <v>1306</v>
      </c>
      <c r="I831" s="177">
        <v>25004.5</v>
      </c>
      <c r="J831" s="181">
        <v>2.8927115102194722E-3</v>
      </c>
      <c r="K831" s="179" t="s">
        <v>60</v>
      </c>
    </row>
    <row r="832" spans="1:11" x14ac:dyDescent="0.2">
      <c r="A832" s="173" t="s">
        <v>2220</v>
      </c>
      <c r="B832" s="174"/>
      <c r="C832" s="174"/>
      <c r="D832" s="174" t="s">
        <v>681</v>
      </c>
      <c r="E832" s="175"/>
      <c r="F832" s="174"/>
      <c r="G832" s="174"/>
      <c r="H832" s="176" t="s">
        <v>50</v>
      </c>
      <c r="I832" s="177">
        <v>31014.99</v>
      </c>
      <c r="J832" s="181">
        <v>3.5880508933328731E-3</v>
      </c>
      <c r="K832" s="179" t="s">
        <v>51</v>
      </c>
    </row>
    <row r="833" spans="1:11" ht="19.5" x14ac:dyDescent="0.2">
      <c r="A833" s="173" t="s">
        <v>2221</v>
      </c>
      <c r="B833" s="174" t="s">
        <v>1380</v>
      </c>
      <c r="C833" s="174" t="s">
        <v>56</v>
      </c>
      <c r="D833" s="174" t="s">
        <v>1381</v>
      </c>
      <c r="E833" s="175" t="s">
        <v>71</v>
      </c>
      <c r="F833" s="174">
        <v>50</v>
      </c>
      <c r="G833" s="174">
        <v>17.149999999999999</v>
      </c>
      <c r="H833" s="176" t="s">
        <v>1382</v>
      </c>
      <c r="I833" s="177">
        <v>1059</v>
      </c>
      <c r="J833" s="181">
        <v>1.2251320719560164E-4</v>
      </c>
      <c r="K833" s="179" t="s">
        <v>60</v>
      </c>
    </row>
    <row r="834" spans="1:11" ht="19.5" x14ac:dyDescent="0.2">
      <c r="A834" s="173" t="s">
        <v>2222</v>
      </c>
      <c r="B834" s="174" t="s">
        <v>1384</v>
      </c>
      <c r="C834" s="174" t="s">
        <v>56</v>
      </c>
      <c r="D834" s="174" t="s">
        <v>1385</v>
      </c>
      <c r="E834" s="175" t="s">
        <v>71</v>
      </c>
      <c r="F834" s="174">
        <v>67</v>
      </c>
      <c r="G834" s="174">
        <v>14.5</v>
      </c>
      <c r="H834" s="176" t="s">
        <v>1386</v>
      </c>
      <c r="I834" s="177">
        <v>1199.97</v>
      </c>
      <c r="J834" s="181">
        <v>1.3882169333192265E-4</v>
      </c>
      <c r="K834" s="179" t="s">
        <v>60</v>
      </c>
    </row>
    <row r="835" spans="1:11" ht="19.5" x14ac:dyDescent="0.2">
      <c r="A835" s="173" t="s">
        <v>2223</v>
      </c>
      <c r="B835" s="174" t="s">
        <v>2224</v>
      </c>
      <c r="C835" s="174" t="s">
        <v>56</v>
      </c>
      <c r="D835" s="174" t="s">
        <v>2225</v>
      </c>
      <c r="E835" s="175" t="s">
        <v>71</v>
      </c>
      <c r="F835" s="174">
        <v>1</v>
      </c>
      <c r="G835" s="174">
        <v>6.37</v>
      </c>
      <c r="H835" s="176" t="s">
        <v>2226</v>
      </c>
      <c r="I835" s="177">
        <v>7.86</v>
      </c>
      <c r="J835" s="181">
        <v>9.0930482394469198E-7</v>
      </c>
      <c r="K835" s="179" t="s">
        <v>60</v>
      </c>
    </row>
    <row r="836" spans="1:11" x14ac:dyDescent="0.2">
      <c r="A836" s="173" t="s">
        <v>2227</v>
      </c>
      <c r="B836" s="174" t="s">
        <v>2228</v>
      </c>
      <c r="C836" s="174" t="s">
        <v>56</v>
      </c>
      <c r="D836" s="174" t="s">
        <v>2229</v>
      </c>
      <c r="E836" s="175" t="s">
        <v>71</v>
      </c>
      <c r="F836" s="174">
        <v>49</v>
      </c>
      <c r="G836" s="174">
        <v>7.0000000000000007E-2</v>
      </c>
      <c r="H836" s="176" t="s">
        <v>2230</v>
      </c>
      <c r="I836" s="177">
        <v>3.92</v>
      </c>
      <c r="J836" s="181">
        <v>4.5349553560600414E-7</v>
      </c>
      <c r="K836" s="179" t="s">
        <v>66</v>
      </c>
    </row>
    <row r="837" spans="1:11" ht="19.5" x14ac:dyDescent="0.2">
      <c r="A837" s="173" t="s">
        <v>2231</v>
      </c>
      <c r="B837" s="174" t="s">
        <v>2232</v>
      </c>
      <c r="C837" s="174" t="s">
        <v>56</v>
      </c>
      <c r="D837" s="174" t="s">
        <v>2233</v>
      </c>
      <c r="E837" s="175" t="s">
        <v>71</v>
      </c>
      <c r="F837" s="174">
        <v>49</v>
      </c>
      <c r="G837" s="174">
        <v>0.21</v>
      </c>
      <c r="H837" s="176" t="s">
        <v>2234</v>
      </c>
      <c r="I837" s="177">
        <v>11.76</v>
      </c>
      <c r="J837" s="181">
        <v>1.3604866068180124E-6</v>
      </c>
      <c r="K837" s="179" t="s">
        <v>66</v>
      </c>
    </row>
    <row r="838" spans="1:11" ht="19.5" x14ac:dyDescent="0.2">
      <c r="A838" s="173" t="s">
        <v>2235</v>
      </c>
      <c r="B838" s="174" t="s">
        <v>1388</v>
      </c>
      <c r="C838" s="174" t="s">
        <v>56</v>
      </c>
      <c r="D838" s="174" t="s">
        <v>1389</v>
      </c>
      <c r="E838" s="175" t="s">
        <v>85</v>
      </c>
      <c r="F838" s="174">
        <v>564.17999999999995</v>
      </c>
      <c r="G838" s="174">
        <v>3.04</v>
      </c>
      <c r="H838" s="176" t="s">
        <v>1390</v>
      </c>
      <c r="I838" s="177">
        <v>2115.67</v>
      </c>
      <c r="J838" s="181">
        <v>2.4475686219784562E-4</v>
      </c>
      <c r="K838" s="179" t="s">
        <v>60</v>
      </c>
    </row>
    <row r="839" spans="1:11" ht="19.5" x14ac:dyDescent="0.2">
      <c r="A839" s="173" t="s">
        <v>2236</v>
      </c>
      <c r="B839" s="174" t="s">
        <v>713</v>
      </c>
      <c r="C839" s="174" t="s">
        <v>56</v>
      </c>
      <c r="D839" s="174" t="s">
        <v>714</v>
      </c>
      <c r="E839" s="175" t="s">
        <v>85</v>
      </c>
      <c r="F839" s="174">
        <v>390.32</v>
      </c>
      <c r="G839" s="174">
        <v>4.43</v>
      </c>
      <c r="H839" s="176" t="s">
        <v>715</v>
      </c>
      <c r="I839" s="177">
        <v>2135.0500000000002</v>
      </c>
      <c r="J839" s="181">
        <v>2.4699888859581613E-4</v>
      </c>
      <c r="K839" s="179" t="s">
        <v>60</v>
      </c>
    </row>
    <row r="840" spans="1:11" ht="19.5" x14ac:dyDescent="0.2">
      <c r="A840" s="173" t="s">
        <v>2237</v>
      </c>
      <c r="B840" s="174" t="s">
        <v>1393</v>
      </c>
      <c r="C840" s="174" t="s">
        <v>56</v>
      </c>
      <c r="D840" s="174" t="s">
        <v>1394</v>
      </c>
      <c r="E840" s="175" t="s">
        <v>85</v>
      </c>
      <c r="F840" s="174">
        <v>99.49</v>
      </c>
      <c r="G840" s="174">
        <v>6.88</v>
      </c>
      <c r="H840" s="176" t="s">
        <v>1395</v>
      </c>
      <c r="I840" s="177">
        <v>844.67</v>
      </c>
      <c r="J840" s="181">
        <v>9.7717876035796814E-5</v>
      </c>
      <c r="K840" s="179" t="s">
        <v>60</v>
      </c>
    </row>
    <row r="841" spans="1:11" x14ac:dyDescent="0.2">
      <c r="A841" s="173" t="s">
        <v>2238</v>
      </c>
      <c r="B841" s="174" t="s">
        <v>2239</v>
      </c>
      <c r="C841" s="174" t="s">
        <v>69</v>
      </c>
      <c r="D841" s="174" t="s">
        <v>2240</v>
      </c>
      <c r="E841" s="175" t="s">
        <v>71</v>
      </c>
      <c r="F841" s="174">
        <v>8</v>
      </c>
      <c r="G841" s="174">
        <v>45.72</v>
      </c>
      <c r="H841" s="176" t="s">
        <v>2241</v>
      </c>
      <c r="I841" s="177">
        <v>451.84</v>
      </c>
      <c r="J841" s="181">
        <v>5.2272301736790031E-5</v>
      </c>
      <c r="K841" s="179" t="s">
        <v>60</v>
      </c>
    </row>
    <row r="842" spans="1:11" ht="19.5" x14ac:dyDescent="0.2">
      <c r="A842" s="173" t="s">
        <v>2242</v>
      </c>
      <c r="B842" s="174" t="s">
        <v>1397</v>
      </c>
      <c r="C842" s="174" t="s">
        <v>56</v>
      </c>
      <c r="D842" s="174" t="s">
        <v>1398</v>
      </c>
      <c r="E842" s="175" t="s">
        <v>71</v>
      </c>
      <c r="F842" s="174">
        <v>2</v>
      </c>
      <c r="G842" s="174">
        <v>34.18</v>
      </c>
      <c r="H842" s="176" t="s">
        <v>1399</v>
      </c>
      <c r="I842" s="177">
        <v>84.44</v>
      </c>
      <c r="J842" s="181">
        <v>9.7686640373905585E-6</v>
      </c>
      <c r="K842" s="179" t="s">
        <v>60</v>
      </c>
    </row>
    <row r="843" spans="1:11" ht="19.5" x14ac:dyDescent="0.2">
      <c r="A843" s="173" t="s">
        <v>2243</v>
      </c>
      <c r="B843" s="174" t="s">
        <v>693</v>
      </c>
      <c r="C843" s="174" t="s">
        <v>56</v>
      </c>
      <c r="D843" s="174" t="s">
        <v>694</v>
      </c>
      <c r="E843" s="175" t="s">
        <v>71</v>
      </c>
      <c r="F843" s="174">
        <v>9</v>
      </c>
      <c r="G843" s="174">
        <v>28.06</v>
      </c>
      <c r="H843" s="176" t="s">
        <v>695</v>
      </c>
      <c r="I843" s="177">
        <v>311.94</v>
      </c>
      <c r="J843" s="181">
        <v>3.6087601371667587E-5</v>
      </c>
      <c r="K843" s="179" t="s">
        <v>60</v>
      </c>
    </row>
    <row r="844" spans="1:11" ht="19.5" x14ac:dyDescent="0.2">
      <c r="A844" s="173" t="s">
        <v>2244</v>
      </c>
      <c r="B844" s="174" t="s">
        <v>697</v>
      </c>
      <c r="C844" s="174" t="s">
        <v>56</v>
      </c>
      <c r="D844" s="174" t="s">
        <v>698</v>
      </c>
      <c r="E844" s="175" t="s">
        <v>71</v>
      </c>
      <c r="F844" s="174">
        <v>1</v>
      </c>
      <c r="G844" s="174">
        <v>42.66</v>
      </c>
      <c r="H844" s="176" t="s">
        <v>699</v>
      </c>
      <c r="I844" s="177">
        <v>52.7</v>
      </c>
      <c r="J844" s="181">
        <v>6.0967384506215358E-6</v>
      </c>
      <c r="K844" s="179" t="s">
        <v>60</v>
      </c>
    </row>
    <row r="845" spans="1:11" ht="19.5" x14ac:dyDescent="0.2">
      <c r="A845" s="173" t="s">
        <v>2245</v>
      </c>
      <c r="B845" s="174" t="s">
        <v>2246</v>
      </c>
      <c r="C845" s="174" t="s">
        <v>56</v>
      </c>
      <c r="D845" s="174" t="s">
        <v>2247</v>
      </c>
      <c r="E845" s="175" t="s">
        <v>71</v>
      </c>
      <c r="F845" s="174">
        <v>1</v>
      </c>
      <c r="G845" s="174">
        <v>57.26</v>
      </c>
      <c r="H845" s="176" t="s">
        <v>2248</v>
      </c>
      <c r="I845" s="177">
        <v>70.73</v>
      </c>
      <c r="J845" s="181">
        <v>8.1825865391358867E-6</v>
      </c>
      <c r="K845" s="179" t="s">
        <v>60</v>
      </c>
    </row>
    <row r="846" spans="1:11" ht="19.5" x14ac:dyDescent="0.2">
      <c r="A846" s="173" t="s">
        <v>2249</v>
      </c>
      <c r="B846" s="174" t="s">
        <v>2250</v>
      </c>
      <c r="C846" s="174" t="s">
        <v>69</v>
      </c>
      <c r="D846" s="174" t="s">
        <v>2251</v>
      </c>
      <c r="E846" s="175" t="s">
        <v>71</v>
      </c>
      <c r="F846" s="174">
        <v>29</v>
      </c>
      <c r="G846" s="174">
        <v>5.08</v>
      </c>
      <c r="H846" s="176" t="s">
        <v>2252</v>
      </c>
      <c r="I846" s="177">
        <v>181.83</v>
      </c>
      <c r="J846" s="181">
        <v>2.103548296919381E-5</v>
      </c>
      <c r="K846" s="179" t="s">
        <v>60</v>
      </c>
    </row>
    <row r="847" spans="1:11" ht="19.5" x14ac:dyDescent="0.2">
      <c r="A847" s="173" t="s">
        <v>2253</v>
      </c>
      <c r="B847" s="174" t="s">
        <v>1404</v>
      </c>
      <c r="C847" s="174" t="s">
        <v>56</v>
      </c>
      <c r="D847" s="174" t="s">
        <v>1405</v>
      </c>
      <c r="E847" s="175" t="s">
        <v>71</v>
      </c>
      <c r="F847" s="174">
        <v>22</v>
      </c>
      <c r="G847" s="174">
        <v>33.200000000000003</v>
      </c>
      <c r="H847" s="176" t="s">
        <v>1406</v>
      </c>
      <c r="I847" s="177">
        <v>902.22</v>
      </c>
      <c r="J847" s="181">
        <v>1.0437569952409414E-4</v>
      </c>
      <c r="K847" s="179" t="s">
        <v>60</v>
      </c>
    </row>
    <row r="848" spans="1:11" ht="19.5" x14ac:dyDescent="0.2">
      <c r="A848" s="173" t="s">
        <v>2254</v>
      </c>
      <c r="B848" s="174" t="s">
        <v>2255</v>
      </c>
      <c r="C848" s="174" t="s">
        <v>56</v>
      </c>
      <c r="D848" s="174" t="s">
        <v>2256</v>
      </c>
      <c r="E848" s="175" t="s">
        <v>71</v>
      </c>
      <c r="F848" s="174">
        <v>7</v>
      </c>
      <c r="G848" s="174">
        <v>35.1</v>
      </c>
      <c r="H848" s="176" t="s">
        <v>2257</v>
      </c>
      <c r="I848" s="177">
        <v>303.52</v>
      </c>
      <c r="J848" s="181">
        <v>3.5113511471207747E-5</v>
      </c>
      <c r="K848" s="179" t="s">
        <v>60</v>
      </c>
    </row>
    <row r="849" spans="1:11" ht="19.5" x14ac:dyDescent="0.2">
      <c r="A849" s="173" t="s">
        <v>2258</v>
      </c>
      <c r="B849" s="174" t="s">
        <v>705</v>
      </c>
      <c r="C849" s="174" t="s">
        <v>56</v>
      </c>
      <c r="D849" s="174" t="s">
        <v>706</v>
      </c>
      <c r="E849" s="175" t="s">
        <v>71</v>
      </c>
      <c r="F849" s="174">
        <v>10</v>
      </c>
      <c r="G849" s="174">
        <v>11.94</v>
      </c>
      <c r="H849" s="176" t="s">
        <v>707</v>
      </c>
      <c r="I849" s="177">
        <v>147.5</v>
      </c>
      <c r="J849" s="181">
        <v>1.706392640354225E-5</v>
      </c>
      <c r="K849" s="179" t="s">
        <v>60</v>
      </c>
    </row>
    <row r="850" spans="1:11" ht="19.5" x14ac:dyDescent="0.2">
      <c r="A850" s="173" t="s">
        <v>2259</v>
      </c>
      <c r="B850" s="174" t="s">
        <v>993</v>
      </c>
      <c r="C850" s="174" t="s">
        <v>56</v>
      </c>
      <c r="D850" s="174" t="s">
        <v>994</v>
      </c>
      <c r="E850" s="175" t="s">
        <v>71</v>
      </c>
      <c r="F850" s="174">
        <v>4</v>
      </c>
      <c r="G850" s="174">
        <v>12.57</v>
      </c>
      <c r="H850" s="176" t="s">
        <v>995</v>
      </c>
      <c r="I850" s="177">
        <v>62.08</v>
      </c>
      <c r="J850" s="181">
        <v>7.1818884822501883E-6</v>
      </c>
      <c r="K850" s="179" t="s">
        <v>60</v>
      </c>
    </row>
    <row r="851" spans="1:11" ht="19.5" x14ac:dyDescent="0.2">
      <c r="A851" s="173" t="s">
        <v>2260</v>
      </c>
      <c r="B851" s="174" t="s">
        <v>709</v>
      </c>
      <c r="C851" s="174" t="s">
        <v>56</v>
      </c>
      <c r="D851" s="174" t="s">
        <v>710</v>
      </c>
      <c r="E851" s="175" t="s">
        <v>71</v>
      </c>
      <c r="F851" s="174">
        <v>1</v>
      </c>
      <c r="G851" s="174">
        <v>57.34</v>
      </c>
      <c r="H851" s="176" t="s">
        <v>711</v>
      </c>
      <c r="I851" s="177">
        <v>70.83</v>
      </c>
      <c r="J851" s="181">
        <v>8.1941553027993053E-6</v>
      </c>
      <c r="K851" s="179" t="s">
        <v>60</v>
      </c>
    </row>
    <row r="852" spans="1:11" ht="19.5" x14ac:dyDescent="0.2">
      <c r="A852" s="173" t="s">
        <v>2261</v>
      </c>
      <c r="B852" s="174" t="s">
        <v>1414</v>
      </c>
      <c r="C852" s="174" t="s">
        <v>56</v>
      </c>
      <c r="D852" s="174" t="s">
        <v>1415</v>
      </c>
      <c r="E852" s="175" t="s">
        <v>71</v>
      </c>
      <c r="F852" s="174">
        <v>1</v>
      </c>
      <c r="G852" s="174">
        <v>61.21</v>
      </c>
      <c r="H852" s="176" t="s">
        <v>1416</v>
      </c>
      <c r="I852" s="177">
        <v>75.61</v>
      </c>
      <c r="J852" s="181">
        <v>8.7471422059107071E-6</v>
      </c>
      <c r="K852" s="179" t="s">
        <v>60</v>
      </c>
    </row>
    <row r="853" spans="1:11" x14ac:dyDescent="0.2">
      <c r="A853" s="173" t="s">
        <v>2262</v>
      </c>
      <c r="B853" s="174" t="s">
        <v>2263</v>
      </c>
      <c r="C853" s="174" t="s">
        <v>69</v>
      </c>
      <c r="D853" s="174" t="s">
        <v>2264</v>
      </c>
      <c r="E853" s="175" t="s">
        <v>71</v>
      </c>
      <c r="F853" s="174">
        <v>4</v>
      </c>
      <c r="G853" s="174">
        <v>117.79</v>
      </c>
      <c r="H853" s="176" t="s">
        <v>2265</v>
      </c>
      <c r="I853" s="177">
        <v>582.04</v>
      </c>
      <c r="J853" s="181">
        <v>6.7334832026560878E-5</v>
      </c>
      <c r="K853" s="179" t="s">
        <v>60</v>
      </c>
    </row>
    <row r="854" spans="1:11" ht="19.5" x14ac:dyDescent="0.2">
      <c r="A854" s="173" t="s">
        <v>2266</v>
      </c>
      <c r="B854" s="174" t="s">
        <v>2267</v>
      </c>
      <c r="C854" s="174" t="s">
        <v>56</v>
      </c>
      <c r="D854" s="174" t="s">
        <v>2268</v>
      </c>
      <c r="E854" s="175" t="s">
        <v>71</v>
      </c>
      <c r="F854" s="174">
        <v>49</v>
      </c>
      <c r="G854" s="174">
        <v>3.01</v>
      </c>
      <c r="H854" s="176" t="s">
        <v>2269</v>
      </c>
      <c r="I854" s="177">
        <v>169.54</v>
      </c>
      <c r="J854" s="181">
        <v>1.961368191495968E-5</v>
      </c>
      <c r="K854" s="179" t="s">
        <v>66</v>
      </c>
    </row>
    <row r="855" spans="1:11" ht="19.5" x14ac:dyDescent="0.2">
      <c r="A855" s="173" t="s">
        <v>2270</v>
      </c>
      <c r="B855" s="174" t="s">
        <v>2271</v>
      </c>
      <c r="C855" s="174" t="s">
        <v>56</v>
      </c>
      <c r="D855" s="174" t="s">
        <v>2272</v>
      </c>
      <c r="E855" s="175" t="s">
        <v>85</v>
      </c>
      <c r="F855" s="174">
        <v>42.9</v>
      </c>
      <c r="G855" s="174">
        <v>10.16</v>
      </c>
      <c r="H855" s="176" t="s">
        <v>2273</v>
      </c>
      <c r="I855" s="177">
        <v>538.39</v>
      </c>
      <c r="J855" s="181">
        <v>6.2285066687478718E-5</v>
      </c>
      <c r="K855" s="179" t="s">
        <v>60</v>
      </c>
    </row>
    <row r="856" spans="1:11" ht="19.5" x14ac:dyDescent="0.2">
      <c r="A856" s="173" t="s">
        <v>2274</v>
      </c>
      <c r="B856" s="174" t="s">
        <v>1016</v>
      </c>
      <c r="C856" s="174" t="s">
        <v>56</v>
      </c>
      <c r="D856" s="174" t="s">
        <v>1017</v>
      </c>
      <c r="E856" s="175" t="s">
        <v>85</v>
      </c>
      <c r="F856" s="174">
        <v>275.99</v>
      </c>
      <c r="G856" s="174">
        <v>9.61</v>
      </c>
      <c r="H856" s="176" t="s">
        <v>1018</v>
      </c>
      <c r="I856" s="177">
        <v>3276</v>
      </c>
      <c r="J856" s="181">
        <v>3.7899269761358916E-4</v>
      </c>
      <c r="K856" s="179" t="s">
        <v>60</v>
      </c>
    </row>
    <row r="857" spans="1:11" ht="19.5" x14ac:dyDescent="0.2">
      <c r="A857" s="173" t="s">
        <v>2275</v>
      </c>
      <c r="B857" s="174" t="s">
        <v>978</v>
      </c>
      <c r="C857" s="174" t="s">
        <v>69</v>
      </c>
      <c r="D857" s="174" t="s">
        <v>979</v>
      </c>
      <c r="E857" s="175" t="s">
        <v>71</v>
      </c>
      <c r="F857" s="174">
        <v>45</v>
      </c>
      <c r="G857" s="174">
        <v>273.19</v>
      </c>
      <c r="H857" s="176" t="s">
        <v>980</v>
      </c>
      <c r="I857" s="177">
        <v>15187.05</v>
      </c>
      <c r="J857" s="181">
        <v>1.7569539219451952E-3</v>
      </c>
      <c r="K857" s="179" t="s">
        <v>60</v>
      </c>
    </row>
    <row r="858" spans="1:11" ht="19.5" x14ac:dyDescent="0.2">
      <c r="A858" s="173" t="s">
        <v>2276</v>
      </c>
      <c r="B858" s="174" t="s">
        <v>685</v>
      </c>
      <c r="C858" s="174" t="s">
        <v>56</v>
      </c>
      <c r="D858" s="174" t="s">
        <v>686</v>
      </c>
      <c r="E858" s="175" t="s">
        <v>71</v>
      </c>
      <c r="F858" s="174">
        <v>14</v>
      </c>
      <c r="G858" s="174">
        <v>28.36</v>
      </c>
      <c r="H858" s="176" t="s">
        <v>687</v>
      </c>
      <c r="I858" s="177">
        <v>490.42</v>
      </c>
      <c r="J858" s="181">
        <v>5.6735530758136875E-5</v>
      </c>
      <c r="K858" s="179" t="s">
        <v>60</v>
      </c>
    </row>
    <row r="859" spans="1:11" ht="29.25" x14ac:dyDescent="0.2">
      <c r="A859" s="173" t="s">
        <v>2277</v>
      </c>
      <c r="B859" s="174" t="s">
        <v>1589</v>
      </c>
      <c r="C859" s="174" t="s">
        <v>56</v>
      </c>
      <c r="D859" s="174" t="s">
        <v>1590</v>
      </c>
      <c r="E859" s="175" t="s">
        <v>71</v>
      </c>
      <c r="F859" s="174">
        <v>1</v>
      </c>
      <c r="G859" s="174">
        <v>549.15</v>
      </c>
      <c r="H859" s="176" t="s">
        <v>1591</v>
      </c>
      <c r="I859" s="177">
        <v>678.41</v>
      </c>
      <c r="J859" s="181">
        <v>7.8483649568997265E-5</v>
      </c>
      <c r="K859" s="179" t="s">
        <v>60</v>
      </c>
    </row>
    <row r="860" spans="1:11" x14ac:dyDescent="0.2">
      <c r="A860" s="173" t="s">
        <v>2278</v>
      </c>
      <c r="B860" s="174"/>
      <c r="C860" s="174"/>
      <c r="D860" s="174" t="s">
        <v>404</v>
      </c>
      <c r="E860" s="175"/>
      <c r="F860" s="174"/>
      <c r="G860" s="174"/>
      <c r="H860" s="176" t="s">
        <v>50</v>
      </c>
      <c r="I860" s="177">
        <v>20989.54</v>
      </c>
      <c r="J860" s="181">
        <v>2.4282302766386859E-3</v>
      </c>
      <c r="K860" s="179" t="s">
        <v>51</v>
      </c>
    </row>
    <row r="861" spans="1:11" x14ac:dyDescent="0.2">
      <c r="A861" s="173" t="s">
        <v>2279</v>
      </c>
      <c r="B861" s="174" t="s">
        <v>418</v>
      </c>
      <c r="C861" s="174" t="s">
        <v>56</v>
      </c>
      <c r="D861" s="174" t="s">
        <v>419</v>
      </c>
      <c r="E861" s="175" t="s">
        <v>58</v>
      </c>
      <c r="F861" s="174">
        <v>458.54</v>
      </c>
      <c r="G861" s="174">
        <v>4.74</v>
      </c>
      <c r="H861" s="176" t="s">
        <v>420</v>
      </c>
      <c r="I861" s="177">
        <v>2682.45</v>
      </c>
      <c r="J861" s="181">
        <v>3.1032630088936885E-4</v>
      </c>
      <c r="K861" s="179" t="s">
        <v>60</v>
      </c>
    </row>
    <row r="862" spans="1:11" ht="19.5" x14ac:dyDescent="0.2">
      <c r="A862" s="173" t="s">
        <v>2280</v>
      </c>
      <c r="B862" s="174" t="s">
        <v>2281</v>
      </c>
      <c r="C862" s="174" t="s">
        <v>56</v>
      </c>
      <c r="D862" s="174" t="s">
        <v>2282</v>
      </c>
      <c r="E862" s="175" t="s">
        <v>58</v>
      </c>
      <c r="F862" s="174">
        <v>229.27</v>
      </c>
      <c r="G862" s="174">
        <v>30.38</v>
      </c>
      <c r="H862" s="176" t="s">
        <v>2283</v>
      </c>
      <c r="I862" s="177">
        <v>8604.5</v>
      </c>
      <c r="J862" s="181">
        <v>9.9543426941884261E-4</v>
      </c>
      <c r="K862" s="179" t="s">
        <v>60</v>
      </c>
    </row>
    <row r="863" spans="1:11" ht="19.5" x14ac:dyDescent="0.2">
      <c r="A863" s="173" t="s">
        <v>2284</v>
      </c>
      <c r="B863" s="174" t="s">
        <v>426</v>
      </c>
      <c r="C863" s="174" t="s">
        <v>56</v>
      </c>
      <c r="D863" s="174" t="s">
        <v>427</v>
      </c>
      <c r="E863" s="175" t="s">
        <v>58</v>
      </c>
      <c r="F863" s="174">
        <v>229.27</v>
      </c>
      <c r="G863" s="174">
        <v>14.18</v>
      </c>
      <c r="H863" s="176" t="s">
        <v>428</v>
      </c>
      <c r="I863" s="177">
        <v>4014.51</v>
      </c>
      <c r="J863" s="181">
        <v>4.6442917414430096E-4</v>
      </c>
      <c r="K863" s="179" t="s">
        <v>60</v>
      </c>
    </row>
    <row r="864" spans="1:11" ht="19.5" x14ac:dyDescent="0.2">
      <c r="A864" s="173" t="s">
        <v>2285</v>
      </c>
      <c r="B864" s="174" t="s">
        <v>414</v>
      </c>
      <c r="C864" s="174" t="s">
        <v>56</v>
      </c>
      <c r="D864" s="174" t="s">
        <v>415</v>
      </c>
      <c r="E864" s="175" t="s">
        <v>58</v>
      </c>
      <c r="F864" s="174">
        <v>384.33</v>
      </c>
      <c r="G864" s="174">
        <v>11.98</v>
      </c>
      <c r="H864" s="176" t="s">
        <v>416</v>
      </c>
      <c r="I864" s="177">
        <v>5688.08</v>
      </c>
      <c r="J864" s="181">
        <v>6.5804053218617353E-4</v>
      </c>
      <c r="K864" s="179" t="s">
        <v>60</v>
      </c>
    </row>
    <row r="865" spans="1:11" x14ac:dyDescent="0.2">
      <c r="A865" s="173" t="s">
        <v>2286</v>
      </c>
      <c r="B865" s="174"/>
      <c r="C865" s="174"/>
      <c r="D865" s="174" t="s">
        <v>2287</v>
      </c>
      <c r="E865" s="175"/>
      <c r="F865" s="174"/>
      <c r="G865" s="174"/>
      <c r="H865" s="176" t="s">
        <v>50</v>
      </c>
      <c r="I865" s="177">
        <v>274819.5</v>
      </c>
      <c r="J865" s="181">
        <v>3.1793218455988329E-2</v>
      </c>
      <c r="K865" s="179" t="s">
        <v>51</v>
      </c>
    </row>
    <row r="866" spans="1:11" x14ac:dyDescent="0.2">
      <c r="A866" s="173" t="s">
        <v>2288</v>
      </c>
      <c r="B866" s="174"/>
      <c r="C866" s="174"/>
      <c r="D866" s="174" t="s">
        <v>1861</v>
      </c>
      <c r="E866" s="175"/>
      <c r="F866" s="174"/>
      <c r="G866" s="174"/>
      <c r="H866" s="176" t="s">
        <v>50</v>
      </c>
      <c r="I866" s="177">
        <v>17874.810000000001</v>
      </c>
      <c r="J866" s="181">
        <v>2.0678945241850914E-3</v>
      </c>
      <c r="K866" s="179" t="s">
        <v>51</v>
      </c>
    </row>
    <row r="867" spans="1:11" x14ac:dyDescent="0.2">
      <c r="A867" s="173" t="s">
        <v>2289</v>
      </c>
      <c r="B867" s="174"/>
      <c r="C867" s="174"/>
      <c r="D867" s="174" t="s">
        <v>1863</v>
      </c>
      <c r="E867" s="175"/>
      <c r="F867" s="174"/>
      <c r="G867" s="174"/>
      <c r="H867" s="176" t="s">
        <v>50</v>
      </c>
      <c r="I867" s="177">
        <v>9289.48</v>
      </c>
      <c r="J867" s="181">
        <v>1.0746779867605264E-3</v>
      </c>
      <c r="K867" s="179" t="s">
        <v>51</v>
      </c>
    </row>
    <row r="868" spans="1:11" ht="19.5" x14ac:dyDescent="0.2">
      <c r="A868" s="173" t="s">
        <v>2290</v>
      </c>
      <c r="B868" s="174" t="s">
        <v>2291</v>
      </c>
      <c r="C868" s="174" t="s">
        <v>69</v>
      </c>
      <c r="D868" s="174" t="s">
        <v>2292</v>
      </c>
      <c r="E868" s="175" t="s">
        <v>85</v>
      </c>
      <c r="F868" s="174">
        <v>88</v>
      </c>
      <c r="G868" s="174">
        <v>71.53</v>
      </c>
      <c r="H868" s="176" t="s">
        <v>2293</v>
      </c>
      <c r="I868" s="177">
        <v>7775.68</v>
      </c>
      <c r="J868" s="181">
        <v>8.9955004242369752E-4</v>
      </c>
      <c r="K868" s="179" t="s">
        <v>60</v>
      </c>
    </row>
    <row r="869" spans="1:11" x14ac:dyDescent="0.2">
      <c r="A869" s="173" t="s">
        <v>2294</v>
      </c>
      <c r="B869" s="174" t="s">
        <v>227</v>
      </c>
      <c r="C869" s="174" t="s">
        <v>56</v>
      </c>
      <c r="D869" s="174" t="s">
        <v>228</v>
      </c>
      <c r="E869" s="175" t="s">
        <v>114</v>
      </c>
      <c r="F869" s="174">
        <v>31.55</v>
      </c>
      <c r="G869" s="174">
        <v>12.65</v>
      </c>
      <c r="H869" s="176" t="s">
        <v>229</v>
      </c>
      <c r="I869" s="177">
        <v>492.81</v>
      </c>
      <c r="J869" s="181">
        <v>5.7012024209692575E-5</v>
      </c>
      <c r="K869" s="179" t="s">
        <v>60</v>
      </c>
    </row>
    <row r="870" spans="1:11" ht="19.5" x14ac:dyDescent="0.2">
      <c r="A870" s="173" t="s">
        <v>2295</v>
      </c>
      <c r="B870" s="174" t="s">
        <v>117</v>
      </c>
      <c r="C870" s="174" t="s">
        <v>56</v>
      </c>
      <c r="D870" s="174" t="s">
        <v>118</v>
      </c>
      <c r="E870" s="175" t="s">
        <v>114</v>
      </c>
      <c r="F870" s="174">
        <v>28.4</v>
      </c>
      <c r="G870" s="174">
        <v>15.61</v>
      </c>
      <c r="H870" s="176" t="s">
        <v>119</v>
      </c>
      <c r="I870" s="177">
        <v>547.54999999999995</v>
      </c>
      <c r="J870" s="181">
        <v>6.3344765439047847E-5</v>
      </c>
      <c r="K870" s="179" t="s">
        <v>60</v>
      </c>
    </row>
    <row r="871" spans="1:11" ht="19.5" x14ac:dyDescent="0.2">
      <c r="A871" s="173" t="s">
        <v>2296</v>
      </c>
      <c r="B871" s="174" t="s">
        <v>121</v>
      </c>
      <c r="C871" s="174" t="s">
        <v>56</v>
      </c>
      <c r="D871" s="174" t="s">
        <v>122</v>
      </c>
      <c r="E871" s="175" t="s">
        <v>71</v>
      </c>
      <c r="F871" s="174">
        <v>22</v>
      </c>
      <c r="G871" s="174">
        <v>17.420000000000002</v>
      </c>
      <c r="H871" s="176" t="s">
        <v>123</v>
      </c>
      <c r="I871" s="177">
        <v>473.44</v>
      </c>
      <c r="J871" s="181">
        <v>5.4771154688088417E-5</v>
      </c>
      <c r="K871" s="179" t="s">
        <v>60</v>
      </c>
    </row>
    <row r="872" spans="1:11" ht="19.5" x14ac:dyDescent="0.2">
      <c r="A872" s="173" t="s">
        <v>2297</v>
      </c>
      <c r="B872" s="174"/>
      <c r="C872" s="174"/>
      <c r="D872" s="174" t="s">
        <v>125</v>
      </c>
      <c r="E872" s="175"/>
      <c r="F872" s="174"/>
      <c r="G872" s="174"/>
      <c r="H872" s="176" t="s">
        <v>50</v>
      </c>
      <c r="I872" s="177">
        <v>8585.33</v>
      </c>
      <c r="J872" s="181">
        <v>9.9321653742456524E-4</v>
      </c>
      <c r="K872" s="179" t="s">
        <v>51</v>
      </c>
    </row>
    <row r="873" spans="1:11" ht="19.5" x14ac:dyDescent="0.2">
      <c r="A873" s="173" t="s">
        <v>2298</v>
      </c>
      <c r="B873" s="174" t="s">
        <v>129</v>
      </c>
      <c r="C873" s="174" t="s">
        <v>56</v>
      </c>
      <c r="D873" s="174" t="s">
        <v>130</v>
      </c>
      <c r="E873" s="175" t="s">
        <v>131</v>
      </c>
      <c r="F873" s="174">
        <v>2.29</v>
      </c>
      <c r="G873" s="174">
        <v>89.7</v>
      </c>
      <c r="H873" s="176" t="s">
        <v>132</v>
      </c>
      <c r="I873" s="177">
        <v>253.75</v>
      </c>
      <c r="J873" s="181">
        <v>2.9355737795924377E-5</v>
      </c>
      <c r="K873" s="179" t="s">
        <v>60</v>
      </c>
    </row>
    <row r="874" spans="1:11" ht="19.5" x14ac:dyDescent="0.2">
      <c r="A874" s="173" t="s">
        <v>2299</v>
      </c>
      <c r="B874" s="174" t="s">
        <v>138</v>
      </c>
      <c r="C874" s="174" t="s">
        <v>56</v>
      </c>
      <c r="D874" s="174" t="s">
        <v>139</v>
      </c>
      <c r="E874" s="175" t="s">
        <v>58</v>
      </c>
      <c r="F874" s="174">
        <v>21.78</v>
      </c>
      <c r="G874" s="174">
        <v>69.040000000000006</v>
      </c>
      <c r="H874" s="176" t="s">
        <v>140</v>
      </c>
      <c r="I874" s="177">
        <v>1857.61</v>
      </c>
      <c r="J874" s="181">
        <v>2.1490251068802791E-4</v>
      </c>
      <c r="K874" s="179" t="s">
        <v>60</v>
      </c>
    </row>
    <row r="875" spans="1:11" ht="19.5" x14ac:dyDescent="0.2">
      <c r="A875" s="173" t="s">
        <v>2300</v>
      </c>
      <c r="B875" s="174" t="s">
        <v>168</v>
      </c>
      <c r="C875" s="174" t="s">
        <v>56</v>
      </c>
      <c r="D875" s="174" t="s">
        <v>169</v>
      </c>
      <c r="E875" s="175" t="s">
        <v>58</v>
      </c>
      <c r="F875" s="174">
        <v>8.68</v>
      </c>
      <c r="G875" s="174">
        <v>91.84</v>
      </c>
      <c r="H875" s="176" t="s">
        <v>170</v>
      </c>
      <c r="I875" s="177">
        <v>984.74</v>
      </c>
      <c r="J875" s="181">
        <v>1.1392224329914708E-4</v>
      </c>
      <c r="K875" s="179" t="s">
        <v>60</v>
      </c>
    </row>
    <row r="876" spans="1:11" ht="19.5" x14ac:dyDescent="0.2">
      <c r="A876" s="173" t="s">
        <v>2301</v>
      </c>
      <c r="B876" s="174" t="s">
        <v>150</v>
      </c>
      <c r="C876" s="174" t="s">
        <v>56</v>
      </c>
      <c r="D876" s="174" t="s">
        <v>151</v>
      </c>
      <c r="E876" s="175" t="s">
        <v>114</v>
      </c>
      <c r="F876" s="174">
        <v>92.4</v>
      </c>
      <c r="G876" s="174">
        <v>15.85</v>
      </c>
      <c r="H876" s="176" t="s">
        <v>152</v>
      </c>
      <c r="I876" s="177">
        <v>1809.19</v>
      </c>
      <c r="J876" s="181">
        <v>2.0930091532220068E-4</v>
      </c>
      <c r="K876" s="179" t="s">
        <v>60</v>
      </c>
    </row>
    <row r="877" spans="1:11" ht="19.5" x14ac:dyDescent="0.2">
      <c r="A877" s="173" t="s">
        <v>2302</v>
      </c>
      <c r="B877" s="174" t="s">
        <v>288</v>
      </c>
      <c r="C877" s="174" t="s">
        <v>56</v>
      </c>
      <c r="D877" s="174" t="s">
        <v>289</v>
      </c>
      <c r="E877" s="175" t="s">
        <v>114</v>
      </c>
      <c r="F877" s="174">
        <v>75</v>
      </c>
      <c r="G877" s="174">
        <v>11.15</v>
      </c>
      <c r="H877" s="176" t="s">
        <v>290</v>
      </c>
      <c r="I877" s="177">
        <v>1032.75</v>
      </c>
      <c r="J877" s="181">
        <v>1.1947640673395429E-4</v>
      </c>
      <c r="K877" s="179" t="s">
        <v>60</v>
      </c>
    </row>
    <row r="878" spans="1:11" ht="19.5" x14ac:dyDescent="0.2">
      <c r="A878" s="173" t="s">
        <v>2303</v>
      </c>
      <c r="B878" s="174" t="s">
        <v>180</v>
      </c>
      <c r="C878" s="174" t="s">
        <v>56</v>
      </c>
      <c r="D878" s="174" t="s">
        <v>181</v>
      </c>
      <c r="E878" s="175" t="s">
        <v>114</v>
      </c>
      <c r="F878" s="174">
        <v>19.5</v>
      </c>
      <c r="G878" s="174">
        <v>13.89</v>
      </c>
      <c r="H878" s="176" t="s">
        <v>182</v>
      </c>
      <c r="I878" s="177">
        <v>334.42</v>
      </c>
      <c r="J878" s="181">
        <v>3.8688259443204055E-5</v>
      </c>
      <c r="K878" s="179" t="s">
        <v>60</v>
      </c>
    </row>
    <row r="879" spans="1:11" ht="29.25" x14ac:dyDescent="0.2">
      <c r="A879" s="173" t="s">
        <v>2304</v>
      </c>
      <c r="B879" s="174" t="s">
        <v>158</v>
      </c>
      <c r="C879" s="174" t="s">
        <v>69</v>
      </c>
      <c r="D879" s="174" t="s">
        <v>159</v>
      </c>
      <c r="E879" s="175" t="s">
        <v>131</v>
      </c>
      <c r="F879" s="174">
        <v>2.29</v>
      </c>
      <c r="G879" s="174">
        <v>676.51</v>
      </c>
      <c r="H879" s="176" t="s">
        <v>160</v>
      </c>
      <c r="I879" s="177">
        <v>1913.89</v>
      </c>
      <c r="J879" s="181">
        <v>2.2141341087779983E-4</v>
      </c>
      <c r="K879" s="179" t="s">
        <v>60</v>
      </c>
    </row>
    <row r="880" spans="1:11" ht="29.25" x14ac:dyDescent="0.2">
      <c r="A880" s="173" t="s">
        <v>2305</v>
      </c>
      <c r="B880" s="174" t="s">
        <v>184</v>
      </c>
      <c r="C880" s="174" t="s">
        <v>69</v>
      </c>
      <c r="D880" s="174" t="s">
        <v>185</v>
      </c>
      <c r="E880" s="175" t="s">
        <v>131</v>
      </c>
      <c r="F880" s="174">
        <v>0.43</v>
      </c>
      <c r="G880" s="174">
        <v>751.08</v>
      </c>
      <c r="H880" s="176" t="s">
        <v>186</v>
      </c>
      <c r="I880" s="177">
        <v>398.98</v>
      </c>
      <c r="J880" s="181">
        <v>4.6157053264307026E-5</v>
      </c>
      <c r="K880" s="179" t="s">
        <v>60</v>
      </c>
    </row>
    <row r="881" spans="1:11" x14ac:dyDescent="0.2">
      <c r="A881" s="173" t="s">
        <v>2306</v>
      </c>
      <c r="B881" s="174"/>
      <c r="C881" s="174"/>
      <c r="D881" s="174" t="s">
        <v>2307</v>
      </c>
      <c r="E881" s="175"/>
      <c r="F881" s="174"/>
      <c r="G881" s="174"/>
      <c r="H881" s="176" t="s">
        <v>50</v>
      </c>
      <c r="I881" s="177">
        <v>117766.87</v>
      </c>
      <c r="J881" s="181">
        <v>1.3624170864105271E-2</v>
      </c>
      <c r="K881" s="179" t="s">
        <v>51</v>
      </c>
    </row>
    <row r="882" spans="1:11" x14ac:dyDescent="0.2">
      <c r="A882" s="173" t="s">
        <v>2308</v>
      </c>
      <c r="B882" s="174" t="s">
        <v>1879</v>
      </c>
      <c r="C882" s="174" t="s">
        <v>69</v>
      </c>
      <c r="D882" s="174" t="s">
        <v>1880</v>
      </c>
      <c r="E882" s="175" t="s">
        <v>389</v>
      </c>
      <c r="F882" s="174">
        <v>120.82</v>
      </c>
      <c r="G882" s="174">
        <v>758.45</v>
      </c>
      <c r="H882" s="176" t="s">
        <v>1881</v>
      </c>
      <c r="I882" s="177">
        <v>113205.92</v>
      </c>
      <c r="J882" s="181">
        <v>1.3096525337798585E-2</v>
      </c>
      <c r="K882" s="179" t="s">
        <v>60</v>
      </c>
    </row>
    <row r="883" spans="1:11" ht="19.5" x14ac:dyDescent="0.2">
      <c r="A883" s="173" t="s">
        <v>2309</v>
      </c>
      <c r="B883" s="174" t="s">
        <v>1887</v>
      </c>
      <c r="C883" s="174" t="s">
        <v>56</v>
      </c>
      <c r="D883" s="174" t="s">
        <v>1888</v>
      </c>
      <c r="E883" s="175" t="s">
        <v>58</v>
      </c>
      <c r="F883" s="174">
        <v>120.82</v>
      </c>
      <c r="G883" s="174">
        <v>30.56</v>
      </c>
      <c r="H883" s="176" t="s">
        <v>1889</v>
      </c>
      <c r="I883" s="177">
        <v>4560.95</v>
      </c>
      <c r="J883" s="181">
        <v>5.2764552630668485E-4</v>
      </c>
      <c r="K883" s="179" t="s">
        <v>60</v>
      </c>
    </row>
    <row r="884" spans="1:11" x14ac:dyDescent="0.2">
      <c r="A884" s="173" t="s">
        <v>2310</v>
      </c>
      <c r="B884" s="174"/>
      <c r="C884" s="174"/>
      <c r="D884" s="174" t="s">
        <v>2311</v>
      </c>
      <c r="E884" s="175"/>
      <c r="F884" s="174"/>
      <c r="G884" s="174"/>
      <c r="H884" s="176" t="s">
        <v>50</v>
      </c>
      <c r="I884" s="177">
        <v>45630.91</v>
      </c>
      <c r="J884" s="181">
        <v>5.2789321353671863E-3</v>
      </c>
      <c r="K884" s="179" t="s">
        <v>51</v>
      </c>
    </row>
    <row r="885" spans="1:11" ht="19.5" x14ac:dyDescent="0.2">
      <c r="A885" s="173" t="s">
        <v>2312</v>
      </c>
      <c r="B885" s="174" t="s">
        <v>2313</v>
      </c>
      <c r="C885" s="174" t="s">
        <v>56</v>
      </c>
      <c r="D885" s="174" t="s">
        <v>2314</v>
      </c>
      <c r="E885" s="175" t="s">
        <v>58</v>
      </c>
      <c r="F885" s="174">
        <v>116</v>
      </c>
      <c r="G885" s="174">
        <v>259.64</v>
      </c>
      <c r="H885" s="176" t="s">
        <v>2315</v>
      </c>
      <c r="I885" s="177">
        <v>37207</v>
      </c>
      <c r="J885" s="181">
        <v>4.3043898962481109E-3</v>
      </c>
      <c r="K885" s="179" t="s">
        <v>60</v>
      </c>
    </row>
    <row r="886" spans="1:11" ht="19.5" x14ac:dyDescent="0.2">
      <c r="A886" s="173" t="s">
        <v>2316</v>
      </c>
      <c r="B886" s="174" t="s">
        <v>1887</v>
      </c>
      <c r="C886" s="174" t="s">
        <v>56</v>
      </c>
      <c r="D886" s="174" t="s">
        <v>1888</v>
      </c>
      <c r="E886" s="175" t="s">
        <v>58</v>
      </c>
      <c r="F886" s="174">
        <v>223.15</v>
      </c>
      <c r="G886" s="174">
        <v>30.56</v>
      </c>
      <c r="H886" s="176" t="s">
        <v>1889</v>
      </c>
      <c r="I886" s="177">
        <v>8423.91</v>
      </c>
      <c r="J886" s="181">
        <v>9.7454223911907513E-4</v>
      </c>
      <c r="K886" s="179" t="s">
        <v>60</v>
      </c>
    </row>
    <row r="887" spans="1:11" x14ac:dyDescent="0.2">
      <c r="A887" s="173" t="s">
        <v>2317</v>
      </c>
      <c r="B887" s="174"/>
      <c r="C887" s="174"/>
      <c r="D887" s="174" t="s">
        <v>2318</v>
      </c>
      <c r="E887" s="175"/>
      <c r="F887" s="174"/>
      <c r="G887" s="174"/>
      <c r="H887" s="176" t="s">
        <v>50</v>
      </c>
      <c r="I887" s="177">
        <v>93546.91</v>
      </c>
      <c r="J887" s="181">
        <v>1.0822220932330782E-2</v>
      </c>
      <c r="K887" s="179" t="s">
        <v>51</v>
      </c>
    </row>
    <row r="888" spans="1:11" ht="19.5" x14ac:dyDescent="0.2">
      <c r="A888" s="173" t="s">
        <v>2319</v>
      </c>
      <c r="B888" s="174" t="s">
        <v>1883</v>
      </c>
      <c r="C888" s="174" t="s">
        <v>69</v>
      </c>
      <c r="D888" s="174" t="s">
        <v>1884</v>
      </c>
      <c r="E888" s="175" t="s">
        <v>389</v>
      </c>
      <c r="F888" s="174">
        <v>55.23</v>
      </c>
      <c r="G888" s="174">
        <v>1371.03</v>
      </c>
      <c r="H888" s="176" t="s">
        <v>1885</v>
      </c>
      <c r="I888" s="177">
        <v>93546.91</v>
      </c>
      <c r="J888" s="181">
        <v>1.0822220932330782E-2</v>
      </c>
      <c r="K888" s="179" t="s">
        <v>60</v>
      </c>
    </row>
    <row r="889" spans="1:11" x14ac:dyDescent="0.2">
      <c r="A889" s="173" t="s">
        <v>24</v>
      </c>
      <c r="B889" s="174"/>
      <c r="C889" s="174"/>
      <c r="D889" s="174" t="s">
        <v>25</v>
      </c>
      <c r="E889" s="175"/>
      <c r="F889" s="174"/>
      <c r="G889" s="174"/>
      <c r="H889" s="176" t="s">
        <v>50</v>
      </c>
      <c r="I889" s="177">
        <v>683753.06</v>
      </c>
      <c r="J889" s="181">
        <v>7.9101775552791909E-2</v>
      </c>
      <c r="K889" s="179" t="s">
        <v>51</v>
      </c>
    </row>
    <row r="890" spans="1:11" x14ac:dyDescent="0.2">
      <c r="A890" s="173" t="s">
        <v>2320</v>
      </c>
      <c r="B890" s="174"/>
      <c r="C890" s="174"/>
      <c r="D890" s="174" t="s">
        <v>491</v>
      </c>
      <c r="E890" s="175"/>
      <c r="F890" s="174"/>
      <c r="G890" s="174"/>
      <c r="H890" s="176" t="s">
        <v>50</v>
      </c>
      <c r="I890" s="177">
        <v>23612.83</v>
      </c>
      <c r="J890" s="181">
        <v>2.7317124969447764E-3</v>
      </c>
      <c r="K890" s="179" t="s">
        <v>51</v>
      </c>
    </row>
    <row r="891" spans="1:11" x14ac:dyDescent="0.2">
      <c r="A891" s="173" t="s">
        <v>2321</v>
      </c>
      <c r="B891" s="174"/>
      <c r="C891" s="174"/>
      <c r="D891" s="174" t="s">
        <v>493</v>
      </c>
      <c r="E891" s="175"/>
      <c r="F891" s="174"/>
      <c r="G891" s="174"/>
      <c r="H891" s="176" t="s">
        <v>50</v>
      </c>
      <c r="I891" s="177">
        <v>9169.2199999999993</v>
      </c>
      <c r="J891" s="181">
        <v>1.0607653915788993E-3</v>
      </c>
      <c r="K891" s="179" t="s">
        <v>51</v>
      </c>
    </row>
    <row r="892" spans="1:11" ht="19.5" x14ac:dyDescent="0.2">
      <c r="A892" s="173" t="s">
        <v>2322</v>
      </c>
      <c r="B892" s="174" t="s">
        <v>495</v>
      </c>
      <c r="C892" s="174" t="s">
        <v>56</v>
      </c>
      <c r="D892" s="174" t="s">
        <v>496</v>
      </c>
      <c r="E892" s="175" t="s">
        <v>85</v>
      </c>
      <c r="F892" s="174">
        <v>62.85</v>
      </c>
      <c r="G892" s="174">
        <v>36.5</v>
      </c>
      <c r="H892" s="176" t="s">
        <v>497</v>
      </c>
      <c r="I892" s="177">
        <v>2833.9</v>
      </c>
      <c r="J892" s="181">
        <v>3.2784719345761612E-4</v>
      </c>
      <c r="K892" s="179" t="s">
        <v>60</v>
      </c>
    </row>
    <row r="893" spans="1:11" ht="19.5" x14ac:dyDescent="0.2">
      <c r="A893" s="173" t="s">
        <v>2323</v>
      </c>
      <c r="B893" s="174" t="s">
        <v>1596</v>
      </c>
      <c r="C893" s="174" t="s">
        <v>56</v>
      </c>
      <c r="D893" s="174" t="s">
        <v>1597</v>
      </c>
      <c r="E893" s="175" t="s">
        <v>85</v>
      </c>
      <c r="F893" s="174">
        <v>4.16</v>
      </c>
      <c r="G893" s="174">
        <v>32.74</v>
      </c>
      <c r="H893" s="176" t="s">
        <v>1598</v>
      </c>
      <c r="I893" s="177">
        <v>168.23</v>
      </c>
      <c r="J893" s="181">
        <v>1.9462131110968898E-5</v>
      </c>
      <c r="K893" s="179" t="s">
        <v>60</v>
      </c>
    </row>
    <row r="894" spans="1:11" ht="19.5" x14ac:dyDescent="0.2">
      <c r="A894" s="173" t="s">
        <v>2324</v>
      </c>
      <c r="B894" s="174" t="s">
        <v>499</v>
      </c>
      <c r="C894" s="174" t="s">
        <v>56</v>
      </c>
      <c r="D894" s="174" t="s">
        <v>500</v>
      </c>
      <c r="E894" s="175" t="s">
        <v>85</v>
      </c>
      <c r="F894" s="174">
        <v>78.16</v>
      </c>
      <c r="G894" s="174">
        <v>26.22</v>
      </c>
      <c r="H894" s="176" t="s">
        <v>501</v>
      </c>
      <c r="I894" s="177">
        <v>2531.6</v>
      </c>
      <c r="J894" s="181">
        <v>2.9287482090310205E-4</v>
      </c>
      <c r="K894" s="179" t="s">
        <v>60</v>
      </c>
    </row>
    <row r="895" spans="1:11" ht="19.5" x14ac:dyDescent="0.2">
      <c r="A895" s="173" t="s">
        <v>2325</v>
      </c>
      <c r="B895" s="174" t="s">
        <v>503</v>
      </c>
      <c r="C895" s="174" t="s">
        <v>56</v>
      </c>
      <c r="D895" s="174" t="s">
        <v>504</v>
      </c>
      <c r="E895" s="175" t="s">
        <v>85</v>
      </c>
      <c r="F895" s="174">
        <v>7.67</v>
      </c>
      <c r="G895" s="174">
        <v>20.47</v>
      </c>
      <c r="H895" s="176" t="s">
        <v>505</v>
      </c>
      <c r="I895" s="177">
        <v>193.89</v>
      </c>
      <c r="J895" s="181">
        <v>2.2430675867002078E-5</v>
      </c>
      <c r="K895" s="179" t="s">
        <v>60</v>
      </c>
    </row>
    <row r="896" spans="1:11" ht="19.5" x14ac:dyDescent="0.2">
      <c r="A896" s="173" t="s">
        <v>2326</v>
      </c>
      <c r="B896" s="174" t="s">
        <v>1602</v>
      </c>
      <c r="C896" s="174" t="s">
        <v>56</v>
      </c>
      <c r="D896" s="174" t="s">
        <v>1603</v>
      </c>
      <c r="E896" s="175" t="s">
        <v>85</v>
      </c>
      <c r="F896" s="174">
        <v>9.8800000000000008</v>
      </c>
      <c r="G896" s="174">
        <v>45.76</v>
      </c>
      <c r="H896" s="176" t="s">
        <v>1604</v>
      </c>
      <c r="I896" s="177">
        <v>558.51</v>
      </c>
      <c r="J896" s="181">
        <v>6.4612701936558517E-5</v>
      </c>
      <c r="K896" s="179" t="s">
        <v>60</v>
      </c>
    </row>
    <row r="897" spans="1:11" ht="19.5" x14ac:dyDescent="0.2">
      <c r="A897" s="173" t="s">
        <v>2327</v>
      </c>
      <c r="B897" s="174" t="s">
        <v>1606</v>
      </c>
      <c r="C897" s="174" t="s">
        <v>56</v>
      </c>
      <c r="D897" s="174" t="s">
        <v>1607</v>
      </c>
      <c r="E897" s="175" t="s">
        <v>85</v>
      </c>
      <c r="F897" s="174">
        <v>7.1</v>
      </c>
      <c r="G897" s="174">
        <v>33.21</v>
      </c>
      <c r="H897" s="176" t="s">
        <v>1608</v>
      </c>
      <c r="I897" s="177">
        <v>291.24</v>
      </c>
      <c r="J897" s="181">
        <v>3.3692867293339965E-5</v>
      </c>
      <c r="K897" s="179" t="s">
        <v>60</v>
      </c>
    </row>
    <row r="898" spans="1:11" ht="19.5" x14ac:dyDescent="0.2">
      <c r="A898" s="173" t="s">
        <v>2328</v>
      </c>
      <c r="B898" s="174" t="s">
        <v>507</v>
      </c>
      <c r="C898" s="174" t="s">
        <v>56</v>
      </c>
      <c r="D898" s="174" t="s">
        <v>508</v>
      </c>
      <c r="E898" s="175" t="s">
        <v>85</v>
      </c>
      <c r="F898" s="174">
        <v>10.83</v>
      </c>
      <c r="G898" s="174">
        <v>28.26</v>
      </c>
      <c r="H898" s="176" t="s">
        <v>509</v>
      </c>
      <c r="I898" s="177">
        <v>378.07</v>
      </c>
      <c r="J898" s="181">
        <v>4.3738024782286222E-5</v>
      </c>
      <c r="K898" s="179" t="s">
        <v>60</v>
      </c>
    </row>
    <row r="899" spans="1:11" ht="19.5" x14ac:dyDescent="0.2">
      <c r="A899" s="173" t="s">
        <v>2329</v>
      </c>
      <c r="B899" s="174" t="s">
        <v>515</v>
      </c>
      <c r="C899" s="174" t="s">
        <v>56</v>
      </c>
      <c r="D899" s="174" t="s">
        <v>516</v>
      </c>
      <c r="E899" s="175" t="s">
        <v>85</v>
      </c>
      <c r="F899" s="174">
        <v>81.78</v>
      </c>
      <c r="G899" s="174">
        <v>21.92</v>
      </c>
      <c r="H899" s="176" t="s">
        <v>517</v>
      </c>
      <c r="I899" s="177">
        <v>2213.7800000000002</v>
      </c>
      <c r="J899" s="181">
        <v>2.5610697622802548E-4</v>
      </c>
      <c r="K899" s="179" t="s">
        <v>60</v>
      </c>
    </row>
    <row r="900" spans="1:11" x14ac:dyDescent="0.2">
      <c r="A900" s="173" t="s">
        <v>2330</v>
      </c>
      <c r="B900" s="174"/>
      <c r="C900" s="174"/>
      <c r="D900" s="174" t="s">
        <v>2331</v>
      </c>
      <c r="E900" s="175"/>
      <c r="F900" s="174"/>
      <c r="G900" s="174"/>
      <c r="H900" s="176" t="s">
        <v>50</v>
      </c>
      <c r="I900" s="177">
        <v>764.7</v>
      </c>
      <c r="J900" s="181">
        <v>8.846633573416107E-5</v>
      </c>
      <c r="K900" s="179" t="s">
        <v>51</v>
      </c>
    </row>
    <row r="901" spans="1:11" ht="19.5" x14ac:dyDescent="0.2">
      <c r="A901" s="173" t="s">
        <v>2332</v>
      </c>
      <c r="B901" s="174" t="s">
        <v>1621</v>
      </c>
      <c r="C901" s="174" t="s">
        <v>56</v>
      </c>
      <c r="D901" s="174" t="s">
        <v>1622</v>
      </c>
      <c r="E901" s="175" t="s">
        <v>71</v>
      </c>
      <c r="F901" s="174">
        <v>4</v>
      </c>
      <c r="G901" s="174">
        <v>68.760000000000005</v>
      </c>
      <c r="H901" s="176" t="s">
        <v>1623</v>
      </c>
      <c r="I901" s="177">
        <v>339.76</v>
      </c>
      <c r="J901" s="181">
        <v>3.9306031422830605E-5</v>
      </c>
      <c r="K901" s="179" t="s">
        <v>60</v>
      </c>
    </row>
    <row r="902" spans="1:11" ht="19.5" x14ac:dyDescent="0.2">
      <c r="A902" s="173" t="s">
        <v>2333</v>
      </c>
      <c r="B902" s="174" t="s">
        <v>1365</v>
      </c>
      <c r="C902" s="174" t="s">
        <v>56</v>
      </c>
      <c r="D902" s="174" t="s">
        <v>1366</v>
      </c>
      <c r="E902" s="175" t="s">
        <v>71</v>
      </c>
      <c r="F902" s="174">
        <v>6</v>
      </c>
      <c r="G902" s="174">
        <v>47.76</v>
      </c>
      <c r="H902" s="176" t="s">
        <v>1367</v>
      </c>
      <c r="I902" s="177">
        <v>354</v>
      </c>
      <c r="J902" s="181">
        <v>4.0953423368501395E-5</v>
      </c>
      <c r="K902" s="179" t="s">
        <v>60</v>
      </c>
    </row>
    <row r="903" spans="1:11" ht="19.5" x14ac:dyDescent="0.2">
      <c r="A903" s="173" t="s">
        <v>2334</v>
      </c>
      <c r="B903" s="174" t="s">
        <v>547</v>
      </c>
      <c r="C903" s="174" t="s">
        <v>56</v>
      </c>
      <c r="D903" s="174" t="s">
        <v>548</v>
      </c>
      <c r="E903" s="175" t="s">
        <v>71</v>
      </c>
      <c r="F903" s="174">
        <v>1</v>
      </c>
      <c r="G903" s="174">
        <v>57.43</v>
      </c>
      <c r="H903" s="176" t="s">
        <v>549</v>
      </c>
      <c r="I903" s="177">
        <v>70.94</v>
      </c>
      <c r="J903" s="181">
        <v>8.2068809428290647E-6</v>
      </c>
      <c r="K903" s="179" t="s">
        <v>60</v>
      </c>
    </row>
    <row r="904" spans="1:11" x14ac:dyDescent="0.2">
      <c r="A904" s="173" t="s">
        <v>2335</v>
      </c>
      <c r="B904" s="174"/>
      <c r="C904" s="174"/>
      <c r="D904" s="174" t="s">
        <v>2336</v>
      </c>
      <c r="E904" s="175"/>
      <c r="F904" s="174"/>
      <c r="G904" s="174"/>
      <c r="H904" s="176" t="s">
        <v>50</v>
      </c>
      <c r="I904" s="177">
        <v>1804.12</v>
      </c>
      <c r="J904" s="181">
        <v>2.0871437900446535E-4</v>
      </c>
      <c r="K904" s="179" t="s">
        <v>51</v>
      </c>
    </row>
    <row r="905" spans="1:11" ht="29.25" x14ac:dyDescent="0.2">
      <c r="A905" s="173" t="s">
        <v>2337</v>
      </c>
      <c r="B905" s="174" t="s">
        <v>521</v>
      </c>
      <c r="C905" s="174" t="s">
        <v>69</v>
      </c>
      <c r="D905" s="174" t="s">
        <v>522</v>
      </c>
      <c r="E905" s="175" t="s">
        <v>71</v>
      </c>
      <c r="F905" s="174">
        <v>5</v>
      </c>
      <c r="G905" s="174">
        <v>214.97</v>
      </c>
      <c r="H905" s="176" t="s">
        <v>523</v>
      </c>
      <c r="I905" s="177">
        <v>1327.85</v>
      </c>
      <c r="J905" s="181">
        <v>1.5361582830470221E-4</v>
      </c>
      <c r="K905" s="179" t="s">
        <v>60</v>
      </c>
    </row>
    <row r="906" spans="1:11" ht="19.5" x14ac:dyDescent="0.2">
      <c r="A906" s="173" t="s">
        <v>2338</v>
      </c>
      <c r="B906" s="174" t="s">
        <v>1629</v>
      </c>
      <c r="C906" s="174" t="s">
        <v>56</v>
      </c>
      <c r="D906" s="174" t="s">
        <v>1630</v>
      </c>
      <c r="E906" s="175" t="s">
        <v>71</v>
      </c>
      <c r="F906" s="174">
        <v>1</v>
      </c>
      <c r="G906" s="174">
        <v>385.52</v>
      </c>
      <c r="H906" s="176" t="s">
        <v>1631</v>
      </c>
      <c r="I906" s="177">
        <v>476.27</v>
      </c>
      <c r="J906" s="181">
        <v>5.5098550699763162E-5</v>
      </c>
      <c r="K906" s="179" t="s">
        <v>60</v>
      </c>
    </row>
    <row r="907" spans="1:11" x14ac:dyDescent="0.2">
      <c r="A907" s="173" t="s">
        <v>2339</v>
      </c>
      <c r="B907" s="174"/>
      <c r="C907" s="174"/>
      <c r="D907" s="174" t="s">
        <v>525</v>
      </c>
      <c r="E907" s="175"/>
      <c r="F907" s="174"/>
      <c r="G907" s="174"/>
      <c r="H907" s="176" t="s">
        <v>50</v>
      </c>
      <c r="I907" s="177">
        <v>2458.9299999999998</v>
      </c>
      <c r="J907" s="181">
        <v>2.8446780034889588E-4</v>
      </c>
      <c r="K907" s="179" t="s">
        <v>51</v>
      </c>
    </row>
    <row r="908" spans="1:11" ht="19.5" x14ac:dyDescent="0.2">
      <c r="A908" s="173" t="s">
        <v>2340</v>
      </c>
      <c r="B908" s="174" t="s">
        <v>2341</v>
      </c>
      <c r="C908" s="174" t="s">
        <v>56</v>
      </c>
      <c r="D908" s="174" t="s">
        <v>2342</v>
      </c>
      <c r="E908" s="175" t="s">
        <v>71</v>
      </c>
      <c r="F908" s="174">
        <v>20</v>
      </c>
      <c r="G908" s="174">
        <v>5.42</v>
      </c>
      <c r="H908" s="176" t="s">
        <v>2343</v>
      </c>
      <c r="I908" s="177">
        <v>133.80000000000001</v>
      </c>
      <c r="J908" s="181">
        <v>1.5479005781653919E-5</v>
      </c>
      <c r="K908" s="179" t="s">
        <v>60</v>
      </c>
    </row>
    <row r="909" spans="1:11" ht="29.25" x14ac:dyDescent="0.2">
      <c r="A909" s="173" t="s">
        <v>2344</v>
      </c>
      <c r="B909" s="174" t="s">
        <v>555</v>
      </c>
      <c r="C909" s="174" t="s">
        <v>56</v>
      </c>
      <c r="D909" s="174" t="s">
        <v>556</v>
      </c>
      <c r="E909" s="175" t="s">
        <v>71</v>
      </c>
      <c r="F909" s="174">
        <v>5</v>
      </c>
      <c r="G909" s="174">
        <v>13.29</v>
      </c>
      <c r="H909" s="176" t="s">
        <v>557</v>
      </c>
      <c r="I909" s="177">
        <v>82.05</v>
      </c>
      <c r="J909" s="181">
        <v>9.4921705858348576E-6</v>
      </c>
      <c r="K909" s="179" t="s">
        <v>60</v>
      </c>
    </row>
    <row r="910" spans="1:11" ht="19.5" x14ac:dyDescent="0.2">
      <c r="A910" s="173" t="s">
        <v>2345</v>
      </c>
      <c r="B910" s="174" t="s">
        <v>2346</v>
      </c>
      <c r="C910" s="174" t="s">
        <v>56</v>
      </c>
      <c r="D910" s="174" t="s">
        <v>2347</v>
      </c>
      <c r="E910" s="175" t="s">
        <v>71</v>
      </c>
      <c r="F910" s="174">
        <v>1</v>
      </c>
      <c r="G910" s="174">
        <v>14.67</v>
      </c>
      <c r="H910" s="176" t="s">
        <v>2348</v>
      </c>
      <c r="I910" s="177">
        <v>18.12</v>
      </c>
      <c r="J910" s="181">
        <v>2.0962599758114274E-6</v>
      </c>
      <c r="K910" s="179" t="s">
        <v>60</v>
      </c>
    </row>
    <row r="911" spans="1:11" ht="19.5" x14ac:dyDescent="0.2">
      <c r="A911" s="173" t="s">
        <v>2349</v>
      </c>
      <c r="B911" s="174" t="s">
        <v>1983</v>
      </c>
      <c r="C911" s="174" t="s">
        <v>56</v>
      </c>
      <c r="D911" s="174" t="s">
        <v>1984</v>
      </c>
      <c r="E911" s="175" t="s">
        <v>71</v>
      </c>
      <c r="F911" s="174">
        <v>1</v>
      </c>
      <c r="G911" s="174">
        <v>28.13</v>
      </c>
      <c r="H911" s="176" t="s">
        <v>1985</v>
      </c>
      <c r="I911" s="177">
        <v>34.75</v>
      </c>
      <c r="J911" s="181">
        <v>4.0201453730379191E-6</v>
      </c>
      <c r="K911" s="179" t="s">
        <v>60</v>
      </c>
    </row>
    <row r="912" spans="1:11" ht="19.5" x14ac:dyDescent="0.2">
      <c r="A912" s="173" t="s">
        <v>2350</v>
      </c>
      <c r="B912" s="174" t="s">
        <v>2351</v>
      </c>
      <c r="C912" s="174" t="s">
        <v>56</v>
      </c>
      <c r="D912" s="174" t="s">
        <v>2352</v>
      </c>
      <c r="E912" s="175" t="s">
        <v>71</v>
      </c>
      <c r="F912" s="174">
        <v>1</v>
      </c>
      <c r="G912" s="174">
        <v>9.43</v>
      </c>
      <c r="H912" s="176" t="s">
        <v>2353</v>
      </c>
      <c r="I912" s="177">
        <v>11.64</v>
      </c>
      <c r="J912" s="181">
        <v>1.3466040904219102E-6</v>
      </c>
      <c r="K912" s="179" t="s">
        <v>60</v>
      </c>
    </row>
    <row r="913" spans="1:11" ht="19.5" x14ac:dyDescent="0.2">
      <c r="A913" s="173" t="s">
        <v>2354</v>
      </c>
      <c r="B913" s="174" t="s">
        <v>1652</v>
      </c>
      <c r="C913" s="174" t="s">
        <v>56</v>
      </c>
      <c r="D913" s="174" t="s">
        <v>1653</v>
      </c>
      <c r="E913" s="175" t="s">
        <v>71</v>
      </c>
      <c r="F913" s="174">
        <v>1</v>
      </c>
      <c r="G913" s="174">
        <v>16.13</v>
      </c>
      <c r="H913" s="176" t="s">
        <v>1654</v>
      </c>
      <c r="I913" s="177">
        <v>19.920000000000002</v>
      </c>
      <c r="J913" s="181">
        <v>2.30449772175296E-6</v>
      </c>
      <c r="K913" s="179" t="s">
        <v>60</v>
      </c>
    </row>
    <row r="914" spans="1:11" ht="19.5" x14ac:dyDescent="0.2">
      <c r="A914" s="173" t="s">
        <v>2355</v>
      </c>
      <c r="B914" s="174" t="s">
        <v>2356</v>
      </c>
      <c r="C914" s="174" t="s">
        <v>56</v>
      </c>
      <c r="D914" s="174" t="s">
        <v>2357</v>
      </c>
      <c r="E914" s="175" t="s">
        <v>71</v>
      </c>
      <c r="F914" s="174">
        <v>1</v>
      </c>
      <c r="G914" s="174">
        <v>9.94</v>
      </c>
      <c r="H914" s="176" t="s">
        <v>2358</v>
      </c>
      <c r="I914" s="177">
        <v>12.27</v>
      </c>
      <c r="J914" s="181">
        <v>1.4194873015014466E-6</v>
      </c>
      <c r="K914" s="179" t="s">
        <v>60</v>
      </c>
    </row>
    <row r="915" spans="1:11" ht="19.5" x14ac:dyDescent="0.2">
      <c r="A915" s="173" t="s">
        <v>2359</v>
      </c>
      <c r="B915" s="174" t="s">
        <v>1991</v>
      </c>
      <c r="C915" s="174" t="s">
        <v>56</v>
      </c>
      <c r="D915" s="174" t="s">
        <v>1992</v>
      </c>
      <c r="E915" s="175" t="s">
        <v>71</v>
      </c>
      <c r="F915" s="174">
        <v>8</v>
      </c>
      <c r="G915" s="174">
        <v>11.21</v>
      </c>
      <c r="H915" s="176" t="s">
        <v>1993</v>
      </c>
      <c r="I915" s="177">
        <v>110.72</v>
      </c>
      <c r="J915" s="181">
        <v>1.2808935128136933E-5</v>
      </c>
      <c r="K915" s="179" t="s">
        <v>60</v>
      </c>
    </row>
    <row r="916" spans="1:11" ht="19.5" x14ac:dyDescent="0.2">
      <c r="A916" s="173" t="s">
        <v>2360</v>
      </c>
      <c r="B916" s="174" t="s">
        <v>2361</v>
      </c>
      <c r="C916" s="174" t="s">
        <v>56</v>
      </c>
      <c r="D916" s="174" t="s">
        <v>2362</v>
      </c>
      <c r="E916" s="175" t="s">
        <v>71</v>
      </c>
      <c r="F916" s="174">
        <v>1</v>
      </c>
      <c r="G916" s="174">
        <v>9.75</v>
      </c>
      <c r="H916" s="176" t="s">
        <v>2363</v>
      </c>
      <c r="I916" s="177">
        <v>12.04</v>
      </c>
      <c r="J916" s="181">
        <v>1.3928791450755842E-6</v>
      </c>
      <c r="K916" s="179" t="s">
        <v>60</v>
      </c>
    </row>
    <row r="917" spans="1:11" ht="19.5" x14ac:dyDescent="0.2">
      <c r="A917" s="173" t="s">
        <v>2364</v>
      </c>
      <c r="B917" s="174" t="s">
        <v>2365</v>
      </c>
      <c r="C917" s="174" t="s">
        <v>56</v>
      </c>
      <c r="D917" s="174" t="s">
        <v>2366</v>
      </c>
      <c r="E917" s="175" t="s">
        <v>71</v>
      </c>
      <c r="F917" s="174">
        <v>1</v>
      </c>
      <c r="G917" s="174">
        <v>79.05</v>
      </c>
      <c r="H917" s="176" t="s">
        <v>2367</v>
      </c>
      <c r="I917" s="177">
        <v>97.65</v>
      </c>
      <c r="J917" s="181">
        <v>1.1296897717328139E-5</v>
      </c>
      <c r="K917" s="179" t="s">
        <v>60</v>
      </c>
    </row>
    <row r="918" spans="1:11" ht="19.5" x14ac:dyDescent="0.2">
      <c r="A918" s="173" t="s">
        <v>2368</v>
      </c>
      <c r="B918" s="174" t="s">
        <v>559</v>
      </c>
      <c r="C918" s="174" t="s">
        <v>56</v>
      </c>
      <c r="D918" s="174" t="s">
        <v>560</v>
      </c>
      <c r="E918" s="175" t="s">
        <v>71</v>
      </c>
      <c r="F918" s="174">
        <v>8</v>
      </c>
      <c r="G918" s="174">
        <v>12.4</v>
      </c>
      <c r="H918" s="176" t="s">
        <v>561</v>
      </c>
      <c r="I918" s="177">
        <v>122.48</v>
      </c>
      <c r="J918" s="181">
        <v>1.4169421734954946E-5</v>
      </c>
      <c r="K918" s="179" t="s">
        <v>60</v>
      </c>
    </row>
    <row r="919" spans="1:11" ht="19.5" x14ac:dyDescent="0.2">
      <c r="A919" s="173" t="s">
        <v>2369</v>
      </c>
      <c r="B919" s="174" t="s">
        <v>943</v>
      </c>
      <c r="C919" s="174" t="s">
        <v>56</v>
      </c>
      <c r="D919" s="174" t="s">
        <v>944</v>
      </c>
      <c r="E919" s="175" t="s">
        <v>71</v>
      </c>
      <c r="F919" s="174">
        <v>8</v>
      </c>
      <c r="G919" s="174">
        <v>15.55</v>
      </c>
      <c r="H919" s="176" t="s">
        <v>945</v>
      </c>
      <c r="I919" s="177">
        <v>153.68</v>
      </c>
      <c r="J919" s="181">
        <v>1.7778875997941511E-5</v>
      </c>
      <c r="K919" s="179" t="s">
        <v>60</v>
      </c>
    </row>
    <row r="920" spans="1:11" ht="19.5" x14ac:dyDescent="0.2">
      <c r="A920" s="173" t="s">
        <v>2370</v>
      </c>
      <c r="B920" s="174" t="s">
        <v>563</v>
      </c>
      <c r="C920" s="174" t="s">
        <v>56</v>
      </c>
      <c r="D920" s="174" t="s">
        <v>564</v>
      </c>
      <c r="E920" s="175" t="s">
        <v>71</v>
      </c>
      <c r="F920" s="174">
        <v>18</v>
      </c>
      <c r="G920" s="174">
        <v>8.99</v>
      </c>
      <c r="H920" s="176" t="s">
        <v>565</v>
      </c>
      <c r="I920" s="177">
        <v>199.8</v>
      </c>
      <c r="J920" s="181">
        <v>2.311438979951011E-5</v>
      </c>
      <c r="K920" s="179" t="s">
        <v>60</v>
      </c>
    </row>
    <row r="921" spans="1:11" ht="19.5" x14ac:dyDescent="0.2">
      <c r="A921" s="173" t="s">
        <v>2371</v>
      </c>
      <c r="B921" s="174" t="s">
        <v>567</v>
      </c>
      <c r="C921" s="174" t="s">
        <v>56</v>
      </c>
      <c r="D921" s="174" t="s">
        <v>568</v>
      </c>
      <c r="E921" s="175" t="s">
        <v>71</v>
      </c>
      <c r="F921" s="174">
        <v>6</v>
      </c>
      <c r="G921" s="174">
        <v>18.71</v>
      </c>
      <c r="H921" s="176" t="s">
        <v>569</v>
      </c>
      <c r="I921" s="177">
        <v>138.66</v>
      </c>
      <c r="J921" s="181">
        <v>1.6041247695696054E-5</v>
      </c>
      <c r="K921" s="179" t="s">
        <v>60</v>
      </c>
    </row>
    <row r="922" spans="1:11" ht="19.5" x14ac:dyDescent="0.2">
      <c r="A922" s="173" t="s">
        <v>2372</v>
      </c>
      <c r="B922" s="174" t="s">
        <v>2373</v>
      </c>
      <c r="C922" s="174" t="s">
        <v>56</v>
      </c>
      <c r="D922" s="174" t="s">
        <v>2374</v>
      </c>
      <c r="E922" s="175" t="s">
        <v>71</v>
      </c>
      <c r="F922" s="174">
        <v>1</v>
      </c>
      <c r="G922" s="174">
        <v>39.67</v>
      </c>
      <c r="H922" s="176" t="s">
        <v>2375</v>
      </c>
      <c r="I922" s="177">
        <v>49</v>
      </c>
      <c r="J922" s="181">
        <v>5.668694195075052E-6</v>
      </c>
      <c r="K922" s="179" t="s">
        <v>60</v>
      </c>
    </row>
    <row r="923" spans="1:11" ht="19.5" x14ac:dyDescent="0.2">
      <c r="A923" s="173" t="s">
        <v>2376</v>
      </c>
      <c r="B923" s="174" t="s">
        <v>2377</v>
      </c>
      <c r="C923" s="174" t="s">
        <v>56</v>
      </c>
      <c r="D923" s="174" t="s">
        <v>2378</v>
      </c>
      <c r="E923" s="175" t="s">
        <v>71</v>
      </c>
      <c r="F923" s="174">
        <v>3</v>
      </c>
      <c r="G923" s="174">
        <v>103.16</v>
      </c>
      <c r="H923" s="176" t="s">
        <v>2379</v>
      </c>
      <c r="I923" s="177">
        <v>382.32</v>
      </c>
      <c r="J923" s="181">
        <v>4.4229697237981509E-5</v>
      </c>
      <c r="K923" s="179" t="s">
        <v>60</v>
      </c>
    </row>
    <row r="924" spans="1:11" ht="19.5" x14ac:dyDescent="0.2">
      <c r="A924" s="173" t="s">
        <v>2380</v>
      </c>
      <c r="B924" s="174" t="s">
        <v>1361</v>
      </c>
      <c r="C924" s="174" t="s">
        <v>56</v>
      </c>
      <c r="D924" s="174" t="s">
        <v>1362</v>
      </c>
      <c r="E924" s="175" t="s">
        <v>71</v>
      </c>
      <c r="F924" s="174">
        <v>4</v>
      </c>
      <c r="G924" s="174">
        <v>11.92</v>
      </c>
      <c r="H924" s="176" t="s">
        <v>1363</v>
      </c>
      <c r="I924" s="177">
        <v>58.88</v>
      </c>
      <c r="J924" s="181">
        <v>6.8116880450207973E-6</v>
      </c>
      <c r="K924" s="179" t="s">
        <v>60</v>
      </c>
    </row>
    <row r="925" spans="1:11" ht="19.5" x14ac:dyDescent="0.2">
      <c r="A925" s="173" t="s">
        <v>2381</v>
      </c>
      <c r="B925" s="174" t="s">
        <v>1675</v>
      </c>
      <c r="C925" s="174" t="s">
        <v>69</v>
      </c>
      <c r="D925" s="174" t="s">
        <v>1676</v>
      </c>
      <c r="E925" s="175" t="s">
        <v>71</v>
      </c>
      <c r="F925" s="174">
        <v>3</v>
      </c>
      <c r="G925" s="174">
        <v>42.67</v>
      </c>
      <c r="H925" s="176" t="s">
        <v>1677</v>
      </c>
      <c r="I925" s="177">
        <v>158.13</v>
      </c>
      <c r="J925" s="181">
        <v>1.8293685980963632E-5</v>
      </c>
      <c r="K925" s="179" t="s">
        <v>60</v>
      </c>
    </row>
    <row r="926" spans="1:11" ht="19.5" x14ac:dyDescent="0.2">
      <c r="A926" s="173" t="s">
        <v>2382</v>
      </c>
      <c r="B926" s="174" t="s">
        <v>2383</v>
      </c>
      <c r="C926" s="174" t="s">
        <v>69</v>
      </c>
      <c r="D926" s="174" t="s">
        <v>2384</v>
      </c>
      <c r="E926" s="175" t="s">
        <v>71</v>
      </c>
      <c r="F926" s="174">
        <v>4</v>
      </c>
      <c r="G926" s="174">
        <v>71.84</v>
      </c>
      <c r="H926" s="176" t="s">
        <v>2385</v>
      </c>
      <c r="I926" s="177">
        <v>355</v>
      </c>
      <c r="J926" s="181">
        <v>4.1069111005135581E-5</v>
      </c>
      <c r="K926" s="179" t="s">
        <v>60</v>
      </c>
    </row>
    <row r="927" spans="1:11" ht="19.5" x14ac:dyDescent="0.2">
      <c r="A927" s="173" t="s">
        <v>2386</v>
      </c>
      <c r="B927" s="174" t="s">
        <v>2025</v>
      </c>
      <c r="C927" s="174" t="s">
        <v>56</v>
      </c>
      <c r="D927" s="174" t="s">
        <v>2026</v>
      </c>
      <c r="E927" s="175" t="s">
        <v>71</v>
      </c>
      <c r="F927" s="174">
        <v>1</v>
      </c>
      <c r="G927" s="174">
        <v>58.65</v>
      </c>
      <c r="H927" s="176" t="s">
        <v>2027</v>
      </c>
      <c r="I927" s="177">
        <v>72.45</v>
      </c>
      <c r="J927" s="181">
        <v>8.3815692741466837E-6</v>
      </c>
      <c r="K927" s="179" t="s">
        <v>60</v>
      </c>
    </row>
    <row r="928" spans="1:11" ht="19.5" x14ac:dyDescent="0.2">
      <c r="A928" s="173" t="s">
        <v>2387</v>
      </c>
      <c r="B928" s="174" t="s">
        <v>2388</v>
      </c>
      <c r="C928" s="174" t="s">
        <v>69</v>
      </c>
      <c r="D928" s="174" t="s">
        <v>2389</v>
      </c>
      <c r="E928" s="175" t="s">
        <v>71</v>
      </c>
      <c r="F928" s="174">
        <v>1</v>
      </c>
      <c r="G928" s="174">
        <v>54.01</v>
      </c>
      <c r="H928" s="176" t="s">
        <v>2390</v>
      </c>
      <c r="I928" s="177">
        <v>66.72</v>
      </c>
      <c r="J928" s="181">
        <v>7.7186791162328057E-6</v>
      </c>
      <c r="K928" s="179" t="s">
        <v>60</v>
      </c>
    </row>
    <row r="929" spans="1:11" ht="19.5" x14ac:dyDescent="0.2">
      <c r="A929" s="173" t="s">
        <v>2391</v>
      </c>
      <c r="B929" s="174" t="s">
        <v>1695</v>
      </c>
      <c r="C929" s="174" t="s">
        <v>56</v>
      </c>
      <c r="D929" s="174" t="s">
        <v>1696</v>
      </c>
      <c r="E929" s="175" t="s">
        <v>71</v>
      </c>
      <c r="F929" s="174">
        <v>11</v>
      </c>
      <c r="G929" s="174">
        <v>12.43</v>
      </c>
      <c r="H929" s="176" t="s">
        <v>1697</v>
      </c>
      <c r="I929" s="177">
        <v>168.85</v>
      </c>
      <c r="J929" s="181">
        <v>1.9533857445682091E-5</v>
      </c>
      <c r="K929" s="179" t="s">
        <v>60</v>
      </c>
    </row>
    <row r="930" spans="1:11" x14ac:dyDescent="0.2">
      <c r="A930" s="173" t="s">
        <v>2392</v>
      </c>
      <c r="B930" s="174"/>
      <c r="C930" s="174"/>
      <c r="D930" s="174" t="s">
        <v>575</v>
      </c>
      <c r="E930" s="175"/>
      <c r="F930" s="174"/>
      <c r="G930" s="174"/>
      <c r="H930" s="176" t="s">
        <v>50</v>
      </c>
      <c r="I930" s="177">
        <v>5733.25</v>
      </c>
      <c r="J930" s="181">
        <v>6.6326614273293965E-4</v>
      </c>
      <c r="K930" s="179" t="s">
        <v>51</v>
      </c>
    </row>
    <row r="931" spans="1:11" x14ac:dyDescent="0.2">
      <c r="A931" s="173" t="s">
        <v>2393</v>
      </c>
      <c r="B931" s="174" t="s">
        <v>577</v>
      </c>
      <c r="C931" s="174" t="s">
        <v>69</v>
      </c>
      <c r="D931" s="174" t="s">
        <v>578</v>
      </c>
      <c r="E931" s="175" t="s">
        <v>71</v>
      </c>
      <c r="F931" s="174">
        <v>183</v>
      </c>
      <c r="G931" s="174">
        <v>3.84</v>
      </c>
      <c r="H931" s="176" t="s">
        <v>408</v>
      </c>
      <c r="I931" s="177">
        <v>867.42</v>
      </c>
      <c r="J931" s="181">
        <v>1.0034976976922452E-4</v>
      </c>
      <c r="K931" s="179" t="s">
        <v>60</v>
      </c>
    </row>
    <row r="932" spans="1:11" x14ac:dyDescent="0.2">
      <c r="A932" s="173" t="s">
        <v>2394</v>
      </c>
      <c r="B932" s="174" t="s">
        <v>2395</v>
      </c>
      <c r="C932" s="174" t="s">
        <v>69</v>
      </c>
      <c r="D932" s="174" t="s">
        <v>2396</v>
      </c>
      <c r="E932" s="175" t="s">
        <v>71</v>
      </c>
      <c r="F932" s="174">
        <v>7</v>
      </c>
      <c r="G932" s="174">
        <v>9.52</v>
      </c>
      <c r="H932" s="176" t="s">
        <v>2397</v>
      </c>
      <c r="I932" s="177">
        <v>82.32</v>
      </c>
      <c r="J932" s="181">
        <v>9.5234062477260873E-6</v>
      </c>
      <c r="K932" s="179" t="s">
        <v>60</v>
      </c>
    </row>
    <row r="933" spans="1:11" x14ac:dyDescent="0.2">
      <c r="A933" s="173" t="s">
        <v>2398</v>
      </c>
      <c r="B933" s="174" t="s">
        <v>580</v>
      </c>
      <c r="C933" s="174" t="s">
        <v>69</v>
      </c>
      <c r="D933" s="174" t="s">
        <v>581</v>
      </c>
      <c r="E933" s="175" t="s">
        <v>71</v>
      </c>
      <c r="F933" s="174">
        <v>36</v>
      </c>
      <c r="G933" s="174">
        <v>7.14</v>
      </c>
      <c r="H933" s="176" t="s">
        <v>582</v>
      </c>
      <c r="I933" s="177">
        <v>317.52</v>
      </c>
      <c r="J933" s="181">
        <v>3.6733138384086337E-5</v>
      </c>
      <c r="K933" s="179" t="s">
        <v>60</v>
      </c>
    </row>
    <row r="934" spans="1:11" ht="19.5" x14ac:dyDescent="0.2">
      <c r="A934" s="173" t="s">
        <v>2399</v>
      </c>
      <c r="B934" s="174" t="s">
        <v>2067</v>
      </c>
      <c r="C934" s="174" t="s">
        <v>56</v>
      </c>
      <c r="D934" s="174" t="s">
        <v>2068</v>
      </c>
      <c r="E934" s="175" t="s">
        <v>71</v>
      </c>
      <c r="F934" s="174">
        <v>1</v>
      </c>
      <c r="G934" s="174">
        <v>68.010000000000005</v>
      </c>
      <c r="H934" s="176" t="s">
        <v>2069</v>
      </c>
      <c r="I934" s="177">
        <v>84.01</v>
      </c>
      <c r="J934" s="181">
        <v>9.7189183536378601E-6</v>
      </c>
      <c r="K934" s="179" t="s">
        <v>60</v>
      </c>
    </row>
    <row r="935" spans="1:11" ht="19.5" x14ac:dyDescent="0.2">
      <c r="A935" s="173" t="s">
        <v>2400</v>
      </c>
      <c r="B935" s="174" t="s">
        <v>2401</v>
      </c>
      <c r="C935" s="174" t="s">
        <v>56</v>
      </c>
      <c r="D935" s="174" t="s">
        <v>2402</v>
      </c>
      <c r="E935" s="175" t="s">
        <v>71</v>
      </c>
      <c r="F935" s="174">
        <v>5</v>
      </c>
      <c r="G935" s="174">
        <v>16.88</v>
      </c>
      <c r="H935" s="176" t="s">
        <v>2403</v>
      </c>
      <c r="I935" s="177">
        <v>104.25</v>
      </c>
      <c r="J935" s="181">
        <v>1.2060436119113758E-5</v>
      </c>
      <c r="K935" s="179" t="s">
        <v>60</v>
      </c>
    </row>
    <row r="936" spans="1:11" ht="29.25" x14ac:dyDescent="0.2">
      <c r="A936" s="173" t="s">
        <v>2404</v>
      </c>
      <c r="B936" s="174" t="s">
        <v>588</v>
      </c>
      <c r="C936" s="174" t="s">
        <v>56</v>
      </c>
      <c r="D936" s="174" t="s">
        <v>589</v>
      </c>
      <c r="E936" s="175" t="s">
        <v>71</v>
      </c>
      <c r="F936" s="174">
        <v>34</v>
      </c>
      <c r="G936" s="174">
        <v>15.14</v>
      </c>
      <c r="H936" s="176" t="s">
        <v>590</v>
      </c>
      <c r="I936" s="177">
        <v>635.79999999999995</v>
      </c>
      <c r="J936" s="181">
        <v>7.3554199372014646E-5</v>
      </c>
      <c r="K936" s="179" t="s">
        <v>60</v>
      </c>
    </row>
    <row r="937" spans="1:11" ht="29.25" x14ac:dyDescent="0.2">
      <c r="A937" s="173" t="s">
        <v>2405</v>
      </c>
      <c r="B937" s="174" t="s">
        <v>2406</v>
      </c>
      <c r="C937" s="174" t="s">
        <v>56</v>
      </c>
      <c r="D937" s="174" t="s">
        <v>2407</v>
      </c>
      <c r="E937" s="175" t="s">
        <v>71</v>
      </c>
      <c r="F937" s="174">
        <v>2</v>
      </c>
      <c r="G937" s="174">
        <v>23.01</v>
      </c>
      <c r="H937" s="176" t="s">
        <v>2408</v>
      </c>
      <c r="I937" s="177">
        <v>56.84</v>
      </c>
      <c r="J937" s="181">
        <v>6.5756852662870604E-6</v>
      </c>
      <c r="K937" s="179" t="s">
        <v>60</v>
      </c>
    </row>
    <row r="938" spans="1:11" ht="19.5" x14ac:dyDescent="0.2">
      <c r="A938" s="173" t="s">
        <v>2409</v>
      </c>
      <c r="B938" s="174" t="s">
        <v>2410</v>
      </c>
      <c r="C938" s="174" t="s">
        <v>56</v>
      </c>
      <c r="D938" s="174" t="s">
        <v>2411</v>
      </c>
      <c r="E938" s="175" t="s">
        <v>71</v>
      </c>
      <c r="F938" s="174">
        <v>5</v>
      </c>
      <c r="G938" s="174">
        <v>16.82</v>
      </c>
      <c r="H938" s="176" t="s">
        <v>2412</v>
      </c>
      <c r="I938" s="177">
        <v>103.85</v>
      </c>
      <c r="J938" s="181">
        <v>1.2014161064460084E-5</v>
      </c>
      <c r="K938" s="179" t="s">
        <v>60</v>
      </c>
    </row>
    <row r="939" spans="1:11" ht="19.5" x14ac:dyDescent="0.2">
      <c r="A939" s="173" t="s">
        <v>2413</v>
      </c>
      <c r="B939" s="174" t="s">
        <v>567</v>
      </c>
      <c r="C939" s="174" t="s">
        <v>56</v>
      </c>
      <c r="D939" s="174" t="s">
        <v>568</v>
      </c>
      <c r="E939" s="175" t="s">
        <v>71</v>
      </c>
      <c r="F939" s="174">
        <v>36</v>
      </c>
      <c r="G939" s="174">
        <v>18.71</v>
      </c>
      <c r="H939" s="176" t="s">
        <v>569</v>
      </c>
      <c r="I939" s="177">
        <v>831.96</v>
      </c>
      <c r="J939" s="181">
        <v>9.6247486174176332E-5</v>
      </c>
      <c r="K939" s="179" t="s">
        <v>60</v>
      </c>
    </row>
    <row r="940" spans="1:11" ht="29.25" x14ac:dyDescent="0.2">
      <c r="A940" s="173" t="s">
        <v>2414</v>
      </c>
      <c r="B940" s="174" t="s">
        <v>1726</v>
      </c>
      <c r="C940" s="174" t="s">
        <v>56</v>
      </c>
      <c r="D940" s="174" t="s">
        <v>1727</v>
      </c>
      <c r="E940" s="175" t="s">
        <v>71</v>
      </c>
      <c r="F940" s="174">
        <v>1</v>
      </c>
      <c r="G940" s="174">
        <v>22.01</v>
      </c>
      <c r="H940" s="176" t="s">
        <v>1728</v>
      </c>
      <c r="I940" s="177">
        <v>27.19</v>
      </c>
      <c r="J940" s="181">
        <v>3.145546840083483E-6</v>
      </c>
      <c r="K940" s="179" t="s">
        <v>60</v>
      </c>
    </row>
    <row r="941" spans="1:11" ht="29.25" x14ac:dyDescent="0.2">
      <c r="A941" s="173" t="s">
        <v>2415</v>
      </c>
      <c r="B941" s="174" t="s">
        <v>600</v>
      </c>
      <c r="C941" s="174" t="s">
        <v>56</v>
      </c>
      <c r="D941" s="174" t="s">
        <v>601</v>
      </c>
      <c r="E941" s="175" t="s">
        <v>71</v>
      </c>
      <c r="F941" s="174">
        <v>5</v>
      </c>
      <c r="G941" s="174">
        <v>26.95</v>
      </c>
      <c r="H941" s="176" t="s">
        <v>602</v>
      </c>
      <c r="I941" s="177">
        <v>166.45</v>
      </c>
      <c r="J941" s="181">
        <v>1.9256207117760049E-5</v>
      </c>
      <c r="K941" s="179" t="s">
        <v>60</v>
      </c>
    </row>
    <row r="942" spans="1:11" ht="29.25" x14ac:dyDescent="0.2">
      <c r="A942" s="173" t="s">
        <v>2416</v>
      </c>
      <c r="B942" s="174" t="s">
        <v>604</v>
      </c>
      <c r="C942" s="174" t="s">
        <v>56</v>
      </c>
      <c r="D942" s="174" t="s">
        <v>605</v>
      </c>
      <c r="E942" s="175" t="s">
        <v>71</v>
      </c>
      <c r="F942" s="174">
        <v>75</v>
      </c>
      <c r="G942" s="174">
        <v>9.2100000000000009</v>
      </c>
      <c r="H942" s="176" t="s">
        <v>606</v>
      </c>
      <c r="I942" s="177">
        <v>852.75</v>
      </c>
      <c r="J942" s="181">
        <v>9.8652632139801025E-5</v>
      </c>
      <c r="K942" s="179" t="s">
        <v>60</v>
      </c>
    </row>
    <row r="943" spans="1:11" ht="29.25" x14ac:dyDescent="0.2">
      <c r="A943" s="173" t="s">
        <v>2417</v>
      </c>
      <c r="B943" s="174" t="s">
        <v>2092</v>
      </c>
      <c r="C943" s="174" t="s">
        <v>56</v>
      </c>
      <c r="D943" s="174" t="s">
        <v>2093</v>
      </c>
      <c r="E943" s="175" t="s">
        <v>71</v>
      </c>
      <c r="F943" s="174">
        <v>4</v>
      </c>
      <c r="G943" s="174">
        <v>15.56</v>
      </c>
      <c r="H943" s="176" t="s">
        <v>2094</v>
      </c>
      <c r="I943" s="177">
        <v>76.88</v>
      </c>
      <c r="J943" s="181">
        <v>8.8940655044361224E-6</v>
      </c>
      <c r="K943" s="179" t="s">
        <v>60</v>
      </c>
    </row>
    <row r="944" spans="1:11" ht="29.25" x14ac:dyDescent="0.2">
      <c r="A944" s="173" t="s">
        <v>2418</v>
      </c>
      <c r="B944" s="174" t="s">
        <v>608</v>
      </c>
      <c r="C944" s="174" t="s">
        <v>56</v>
      </c>
      <c r="D944" s="174" t="s">
        <v>609</v>
      </c>
      <c r="E944" s="175" t="s">
        <v>71</v>
      </c>
      <c r="F944" s="174">
        <v>17</v>
      </c>
      <c r="G944" s="174">
        <v>17.93</v>
      </c>
      <c r="H944" s="176" t="s">
        <v>610</v>
      </c>
      <c r="I944" s="177">
        <v>376.55</v>
      </c>
      <c r="J944" s="181">
        <v>4.3562179574602259E-5</v>
      </c>
      <c r="K944" s="179" t="s">
        <v>60</v>
      </c>
    </row>
    <row r="945" spans="1:11" ht="29.25" x14ac:dyDescent="0.2">
      <c r="A945" s="173" t="s">
        <v>2419</v>
      </c>
      <c r="B945" s="174" t="s">
        <v>592</v>
      </c>
      <c r="C945" s="174" t="s">
        <v>56</v>
      </c>
      <c r="D945" s="174" t="s">
        <v>593</v>
      </c>
      <c r="E945" s="175" t="s">
        <v>71</v>
      </c>
      <c r="F945" s="174">
        <v>5</v>
      </c>
      <c r="G945" s="174">
        <v>10.039999999999999</v>
      </c>
      <c r="H945" s="176" t="s">
        <v>594</v>
      </c>
      <c r="I945" s="177">
        <v>62</v>
      </c>
      <c r="J945" s="181">
        <v>7.1726334713194531E-6</v>
      </c>
      <c r="K945" s="179" t="s">
        <v>60</v>
      </c>
    </row>
    <row r="946" spans="1:11" ht="29.25" x14ac:dyDescent="0.2">
      <c r="A946" s="173" t="s">
        <v>2420</v>
      </c>
      <c r="B946" s="174" t="s">
        <v>2421</v>
      </c>
      <c r="C946" s="174" t="s">
        <v>56</v>
      </c>
      <c r="D946" s="174" t="s">
        <v>2422</v>
      </c>
      <c r="E946" s="175" t="s">
        <v>71</v>
      </c>
      <c r="F946" s="174">
        <v>1</v>
      </c>
      <c r="G946" s="174">
        <v>42.3</v>
      </c>
      <c r="H946" s="176" t="s">
        <v>2423</v>
      </c>
      <c r="I946" s="177">
        <v>52.25</v>
      </c>
      <c r="J946" s="181">
        <v>6.0446790141361523E-6</v>
      </c>
      <c r="K946" s="179" t="s">
        <v>60</v>
      </c>
    </row>
    <row r="947" spans="1:11" ht="29.25" x14ac:dyDescent="0.2">
      <c r="A947" s="173" t="s">
        <v>2424</v>
      </c>
      <c r="B947" s="174" t="s">
        <v>2086</v>
      </c>
      <c r="C947" s="174" t="s">
        <v>56</v>
      </c>
      <c r="D947" s="174" t="s">
        <v>2087</v>
      </c>
      <c r="E947" s="175" t="s">
        <v>71</v>
      </c>
      <c r="F947" s="174">
        <v>8</v>
      </c>
      <c r="G947" s="174">
        <v>25.94</v>
      </c>
      <c r="H947" s="176" t="s">
        <v>2088</v>
      </c>
      <c r="I947" s="177">
        <v>256.32</v>
      </c>
      <c r="J947" s="181">
        <v>2.965305502207423E-5</v>
      </c>
      <c r="K947" s="179" t="s">
        <v>60</v>
      </c>
    </row>
    <row r="948" spans="1:11" ht="29.25" x14ac:dyDescent="0.2">
      <c r="A948" s="173" t="s">
        <v>2425</v>
      </c>
      <c r="B948" s="174" t="s">
        <v>1750</v>
      </c>
      <c r="C948" s="174" t="s">
        <v>56</v>
      </c>
      <c r="D948" s="174" t="s">
        <v>1751</v>
      </c>
      <c r="E948" s="175" t="s">
        <v>71</v>
      </c>
      <c r="F948" s="174">
        <v>3</v>
      </c>
      <c r="G948" s="174">
        <v>50.82</v>
      </c>
      <c r="H948" s="176" t="s">
        <v>1752</v>
      </c>
      <c r="I948" s="177">
        <v>188.34</v>
      </c>
      <c r="J948" s="181">
        <v>2.1788609483682353E-5</v>
      </c>
      <c r="K948" s="179" t="s">
        <v>60</v>
      </c>
    </row>
    <row r="949" spans="1:11" ht="19.5" x14ac:dyDescent="0.2">
      <c r="A949" s="173" t="s">
        <v>2426</v>
      </c>
      <c r="B949" s="174" t="s">
        <v>1754</v>
      </c>
      <c r="C949" s="174" t="s">
        <v>56</v>
      </c>
      <c r="D949" s="174" t="s">
        <v>1755</v>
      </c>
      <c r="E949" s="175" t="s">
        <v>71</v>
      </c>
      <c r="F949" s="174">
        <v>1</v>
      </c>
      <c r="G949" s="174">
        <v>18.8</v>
      </c>
      <c r="H949" s="176" t="s">
        <v>1756</v>
      </c>
      <c r="I949" s="177">
        <v>23.22</v>
      </c>
      <c r="J949" s="181">
        <v>2.6862669226457695E-6</v>
      </c>
      <c r="K949" s="179" t="s">
        <v>60</v>
      </c>
    </row>
    <row r="950" spans="1:11" ht="29.25" x14ac:dyDescent="0.2">
      <c r="A950" s="173" t="s">
        <v>2427</v>
      </c>
      <c r="B950" s="174" t="s">
        <v>618</v>
      </c>
      <c r="C950" s="174" t="s">
        <v>56</v>
      </c>
      <c r="D950" s="174" t="s">
        <v>619</v>
      </c>
      <c r="E950" s="175" t="s">
        <v>71</v>
      </c>
      <c r="F950" s="174">
        <v>3</v>
      </c>
      <c r="G950" s="174">
        <v>11.39</v>
      </c>
      <c r="H950" s="176" t="s">
        <v>620</v>
      </c>
      <c r="I950" s="177">
        <v>42.21</v>
      </c>
      <c r="J950" s="181">
        <v>4.8831751423289376E-6</v>
      </c>
      <c r="K950" s="179" t="s">
        <v>60</v>
      </c>
    </row>
    <row r="951" spans="1:11" ht="29.25" x14ac:dyDescent="0.2">
      <c r="A951" s="173" t="s">
        <v>2428</v>
      </c>
      <c r="B951" s="174" t="s">
        <v>1763</v>
      </c>
      <c r="C951" s="174" t="s">
        <v>56</v>
      </c>
      <c r="D951" s="174" t="s">
        <v>1764</v>
      </c>
      <c r="E951" s="175" t="s">
        <v>71</v>
      </c>
      <c r="F951" s="174">
        <v>1</v>
      </c>
      <c r="G951" s="174">
        <v>23.51</v>
      </c>
      <c r="H951" s="176" t="s">
        <v>1765</v>
      </c>
      <c r="I951" s="177">
        <v>29.04</v>
      </c>
      <c r="J951" s="181">
        <v>3.3595689678567245E-6</v>
      </c>
      <c r="K951" s="179" t="s">
        <v>60</v>
      </c>
    </row>
    <row r="952" spans="1:11" ht="19.5" x14ac:dyDescent="0.2">
      <c r="A952" s="173" t="s">
        <v>2429</v>
      </c>
      <c r="B952" s="174" t="s">
        <v>2430</v>
      </c>
      <c r="C952" s="174" t="s">
        <v>69</v>
      </c>
      <c r="D952" s="174" t="s">
        <v>2431</v>
      </c>
      <c r="E952" s="175" t="s">
        <v>71</v>
      </c>
      <c r="F952" s="174">
        <v>5</v>
      </c>
      <c r="G952" s="174">
        <v>65.12</v>
      </c>
      <c r="H952" s="176" t="s">
        <v>2432</v>
      </c>
      <c r="I952" s="177">
        <v>402.2</v>
      </c>
      <c r="J952" s="181">
        <v>4.6529567454269101E-5</v>
      </c>
      <c r="K952" s="179" t="s">
        <v>60</v>
      </c>
    </row>
    <row r="953" spans="1:11" ht="19.5" x14ac:dyDescent="0.2">
      <c r="A953" s="173" t="s">
        <v>2433</v>
      </c>
      <c r="B953" s="174" t="s">
        <v>2434</v>
      </c>
      <c r="C953" s="174" t="s">
        <v>69</v>
      </c>
      <c r="D953" s="174" t="s">
        <v>2435</v>
      </c>
      <c r="E953" s="175" t="s">
        <v>71</v>
      </c>
      <c r="F953" s="174">
        <v>4</v>
      </c>
      <c r="G953" s="174">
        <v>19</v>
      </c>
      <c r="H953" s="176" t="s">
        <v>2436</v>
      </c>
      <c r="I953" s="177">
        <v>93.88</v>
      </c>
      <c r="J953" s="181">
        <v>1.0860755327217262E-5</v>
      </c>
      <c r="K953" s="179" t="s">
        <v>60</v>
      </c>
    </row>
    <row r="954" spans="1:11" x14ac:dyDescent="0.2">
      <c r="A954" s="173" t="s">
        <v>2437</v>
      </c>
      <c r="B954" s="174"/>
      <c r="C954" s="174"/>
      <c r="D954" s="174" t="s">
        <v>647</v>
      </c>
      <c r="E954" s="175"/>
      <c r="F954" s="174"/>
      <c r="G954" s="174"/>
      <c r="H954" s="176" t="s">
        <v>50</v>
      </c>
      <c r="I954" s="177">
        <v>3682.61</v>
      </c>
      <c r="J954" s="181">
        <v>4.2603244754541502E-4</v>
      </c>
      <c r="K954" s="179" t="s">
        <v>51</v>
      </c>
    </row>
    <row r="955" spans="1:11" x14ac:dyDescent="0.2">
      <c r="A955" s="173" t="s">
        <v>2438</v>
      </c>
      <c r="B955" s="174" t="s">
        <v>1780</v>
      </c>
      <c r="C955" s="174" t="s">
        <v>69</v>
      </c>
      <c r="D955" s="174" t="s">
        <v>1781</v>
      </c>
      <c r="E955" s="175" t="s">
        <v>71</v>
      </c>
      <c r="F955" s="174">
        <v>5</v>
      </c>
      <c r="G955" s="174">
        <v>91.32</v>
      </c>
      <c r="H955" s="176" t="s">
        <v>1782</v>
      </c>
      <c r="I955" s="177">
        <v>564.04999999999995</v>
      </c>
      <c r="J955" s="181">
        <v>6.5253611443511904E-5</v>
      </c>
      <c r="K955" s="179" t="s">
        <v>60</v>
      </c>
    </row>
    <row r="956" spans="1:11" x14ac:dyDescent="0.2">
      <c r="A956" s="173" t="s">
        <v>2439</v>
      </c>
      <c r="B956" s="174" t="s">
        <v>1784</v>
      </c>
      <c r="C956" s="174" t="s">
        <v>69</v>
      </c>
      <c r="D956" s="174" t="s">
        <v>1785</v>
      </c>
      <c r="E956" s="175" t="s">
        <v>71</v>
      </c>
      <c r="F956" s="174">
        <v>1</v>
      </c>
      <c r="G956" s="174">
        <v>135.27000000000001</v>
      </c>
      <c r="H956" s="176" t="s">
        <v>1786</v>
      </c>
      <c r="I956" s="177">
        <v>167.11</v>
      </c>
      <c r="J956" s="181">
        <v>1.9332560957938612E-5</v>
      </c>
      <c r="K956" s="179" t="s">
        <v>60</v>
      </c>
    </row>
    <row r="957" spans="1:11" ht="19.5" x14ac:dyDescent="0.2">
      <c r="A957" s="173" t="s">
        <v>2440</v>
      </c>
      <c r="B957" s="174" t="s">
        <v>661</v>
      </c>
      <c r="C957" s="174" t="s">
        <v>56</v>
      </c>
      <c r="D957" s="174" t="s">
        <v>662</v>
      </c>
      <c r="E957" s="175" t="s">
        <v>71</v>
      </c>
      <c r="F957" s="174">
        <v>8</v>
      </c>
      <c r="G957" s="174">
        <v>72.290000000000006</v>
      </c>
      <c r="H957" s="176" t="s">
        <v>663</v>
      </c>
      <c r="I957" s="177">
        <v>714.4</v>
      </c>
      <c r="J957" s="181">
        <v>8.2647247611461578E-5</v>
      </c>
      <c r="K957" s="179" t="s">
        <v>60</v>
      </c>
    </row>
    <row r="958" spans="1:11" x14ac:dyDescent="0.2">
      <c r="A958" s="173" t="s">
        <v>2441</v>
      </c>
      <c r="B958" s="174" t="s">
        <v>1789</v>
      </c>
      <c r="C958" s="174" t="s">
        <v>69</v>
      </c>
      <c r="D958" s="174" t="s">
        <v>1790</v>
      </c>
      <c r="E958" s="175" t="s">
        <v>71</v>
      </c>
      <c r="F958" s="174">
        <v>5</v>
      </c>
      <c r="G958" s="174">
        <v>93.76</v>
      </c>
      <c r="H958" s="176" t="s">
        <v>1791</v>
      </c>
      <c r="I958" s="177">
        <v>579.15</v>
      </c>
      <c r="J958" s="181">
        <v>6.7000494756688081E-5</v>
      </c>
      <c r="K958" s="179" t="s">
        <v>60</v>
      </c>
    </row>
    <row r="959" spans="1:11" x14ac:dyDescent="0.2">
      <c r="A959" s="173" t="s">
        <v>2442</v>
      </c>
      <c r="B959" s="174" t="s">
        <v>1793</v>
      </c>
      <c r="C959" s="174" t="s">
        <v>69</v>
      </c>
      <c r="D959" s="174" t="s">
        <v>1794</v>
      </c>
      <c r="E959" s="175" t="s">
        <v>71</v>
      </c>
      <c r="F959" s="174">
        <v>5</v>
      </c>
      <c r="G959" s="174">
        <v>36.4</v>
      </c>
      <c r="H959" s="176" t="s">
        <v>1795</v>
      </c>
      <c r="I959" s="177">
        <v>224.8</v>
      </c>
      <c r="J959" s="181">
        <v>2.6006580715364726E-5</v>
      </c>
      <c r="K959" s="179" t="s">
        <v>60</v>
      </c>
    </row>
    <row r="960" spans="1:11" ht="19.5" x14ac:dyDescent="0.2">
      <c r="A960" s="173" t="s">
        <v>2443</v>
      </c>
      <c r="B960" s="174" t="s">
        <v>677</v>
      </c>
      <c r="C960" s="174" t="s">
        <v>56</v>
      </c>
      <c r="D960" s="174" t="s">
        <v>678</v>
      </c>
      <c r="E960" s="175" t="s">
        <v>71</v>
      </c>
      <c r="F960" s="174">
        <v>5</v>
      </c>
      <c r="G960" s="174">
        <v>232.01</v>
      </c>
      <c r="H960" s="176" t="s">
        <v>679</v>
      </c>
      <c r="I960" s="177">
        <v>1433.1</v>
      </c>
      <c r="J960" s="181">
        <v>1.6579195206045013E-4</v>
      </c>
      <c r="K960" s="179" t="s">
        <v>60</v>
      </c>
    </row>
    <row r="961" spans="1:11" x14ac:dyDescent="0.2">
      <c r="A961" s="173" t="s">
        <v>2444</v>
      </c>
      <c r="B961" s="174"/>
      <c r="C961" s="174"/>
      <c r="D961" s="174" t="s">
        <v>681</v>
      </c>
      <c r="E961" s="175"/>
      <c r="F961" s="174"/>
      <c r="G961" s="174"/>
      <c r="H961" s="176" t="s">
        <v>50</v>
      </c>
      <c r="I961" s="177">
        <v>28480.41</v>
      </c>
      <c r="J961" s="181">
        <v>3.2948313232726012E-3</v>
      </c>
      <c r="K961" s="179" t="s">
        <v>51</v>
      </c>
    </row>
    <row r="962" spans="1:11" x14ac:dyDescent="0.2">
      <c r="A962" s="173" t="s">
        <v>2445</v>
      </c>
      <c r="B962" s="174"/>
      <c r="C962" s="174"/>
      <c r="D962" s="174" t="s">
        <v>2446</v>
      </c>
      <c r="E962" s="175"/>
      <c r="F962" s="174"/>
      <c r="G962" s="174"/>
      <c r="H962" s="176" t="s">
        <v>50</v>
      </c>
      <c r="I962" s="177">
        <v>715.74</v>
      </c>
      <c r="J962" s="181">
        <v>8.2802269044551379E-5</v>
      </c>
      <c r="K962" s="179" t="s">
        <v>51</v>
      </c>
    </row>
    <row r="963" spans="1:11" ht="19.5" x14ac:dyDescent="0.2">
      <c r="A963" s="173" t="s">
        <v>2447</v>
      </c>
      <c r="B963" s="174" t="s">
        <v>2448</v>
      </c>
      <c r="C963" s="174" t="s">
        <v>69</v>
      </c>
      <c r="D963" s="174" t="s">
        <v>2449</v>
      </c>
      <c r="E963" s="175" t="s">
        <v>71</v>
      </c>
      <c r="F963" s="174">
        <v>13</v>
      </c>
      <c r="G963" s="174">
        <v>10.58</v>
      </c>
      <c r="H963" s="176" t="s">
        <v>2450</v>
      </c>
      <c r="I963" s="177">
        <v>169.91</v>
      </c>
      <c r="J963" s="181">
        <v>1.9656486340514328E-5</v>
      </c>
      <c r="K963" s="179" t="s">
        <v>60</v>
      </c>
    </row>
    <row r="964" spans="1:11" x14ac:dyDescent="0.2">
      <c r="A964" s="173" t="s">
        <v>2451</v>
      </c>
      <c r="B964" s="174" t="s">
        <v>2452</v>
      </c>
      <c r="C964" s="174" t="s">
        <v>69</v>
      </c>
      <c r="D964" s="174" t="s">
        <v>2453</v>
      </c>
      <c r="E964" s="175" t="s">
        <v>71</v>
      </c>
      <c r="F964" s="174">
        <v>3</v>
      </c>
      <c r="G964" s="174">
        <v>8.7799999999999994</v>
      </c>
      <c r="H964" s="176" t="s">
        <v>2454</v>
      </c>
      <c r="I964" s="177">
        <v>32.520000000000003</v>
      </c>
      <c r="J964" s="181">
        <v>3.7621619433436877E-6</v>
      </c>
      <c r="K964" s="179" t="s">
        <v>60</v>
      </c>
    </row>
    <row r="965" spans="1:11" ht="19.5" x14ac:dyDescent="0.2">
      <c r="A965" s="173" t="s">
        <v>2455</v>
      </c>
      <c r="B965" s="174" t="s">
        <v>2456</v>
      </c>
      <c r="C965" s="174" t="s">
        <v>56</v>
      </c>
      <c r="D965" s="174" t="s">
        <v>2457</v>
      </c>
      <c r="E965" s="175" t="s">
        <v>71</v>
      </c>
      <c r="F965" s="174">
        <v>6</v>
      </c>
      <c r="G965" s="174">
        <v>33.36</v>
      </c>
      <c r="H965" s="176" t="s">
        <v>1124</v>
      </c>
      <c r="I965" s="177">
        <v>247.26</v>
      </c>
      <c r="J965" s="181">
        <v>2.8604925034168516E-5</v>
      </c>
      <c r="K965" s="179" t="s">
        <v>60</v>
      </c>
    </row>
    <row r="966" spans="1:11" ht="19.5" x14ac:dyDescent="0.2">
      <c r="A966" s="173" t="s">
        <v>2458</v>
      </c>
      <c r="B966" s="174" t="s">
        <v>2459</v>
      </c>
      <c r="C966" s="174" t="s">
        <v>56</v>
      </c>
      <c r="D966" s="174" t="s">
        <v>2460</v>
      </c>
      <c r="E966" s="175" t="s">
        <v>71</v>
      </c>
      <c r="F966" s="174">
        <v>1</v>
      </c>
      <c r="G966" s="174">
        <v>12.37</v>
      </c>
      <c r="H966" s="176" t="s">
        <v>2461</v>
      </c>
      <c r="I966" s="177">
        <v>15.28</v>
      </c>
      <c r="J966" s="181">
        <v>1.7677070877703428E-6</v>
      </c>
      <c r="K966" s="179" t="s">
        <v>60</v>
      </c>
    </row>
    <row r="967" spans="1:11" ht="19.5" x14ac:dyDescent="0.2">
      <c r="A967" s="173" t="s">
        <v>2462</v>
      </c>
      <c r="B967" s="174" t="s">
        <v>2463</v>
      </c>
      <c r="C967" s="174" t="s">
        <v>56</v>
      </c>
      <c r="D967" s="174" t="s">
        <v>2464</v>
      </c>
      <c r="E967" s="175" t="s">
        <v>71</v>
      </c>
      <c r="F967" s="174">
        <v>12</v>
      </c>
      <c r="G967" s="174">
        <v>10.89</v>
      </c>
      <c r="H967" s="176" t="s">
        <v>2465</v>
      </c>
      <c r="I967" s="177">
        <v>161.4</v>
      </c>
      <c r="J967" s="181">
        <v>1.8671984552757414E-5</v>
      </c>
      <c r="K967" s="179" t="s">
        <v>60</v>
      </c>
    </row>
    <row r="968" spans="1:11" ht="19.5" x14ac:dyDescent="0.2">
      <c r="A968" s="173" t="s">
        <v>2466</v>
      </c>
      <c r="B968" s="174" t="s">
        <v>2467</v>
      </c>
      <c r="C968" s="174" t="s">
        <v>69</v>
      </c>
      <c r="D968" s="174" t="s">
        <v>2468</v>
      </c>
      <c r="E968" s="175" t="s">
        <v>71</v>
      </c>
      <c r="F968" s="174">
        <v>1</v>
      </c>
      <c r="G968" s="174">
        <v>49.66</v>
      </c>
      <c r="H968" s="176" t="s">
        <v>2469</v>
      </c>
      <c r="I968" s="177">
        <v>61.34</v>
      </c>
      <c r="J968" s="181">
        <v>7.0962796311408917E-6</v>
      </c>
      <c r="K968" s="179" t="s">
        <v>60</v>
      </c>
    </row>
    <row r="969" spans="1:11" ht="19.5" x14ac:dyDescent="0.2">
      <c r="A969" s="173" t="s">
        <v>2470</v>
      </c>
      <c r="B969" s="174" t="s">
        <v>2471</v>
      </c>
      <c r="C969" s="174" t="s">
        <v>69</v>
      </c>
      <c r="D969" s="174" t="s">
        <v>2472</v>
      </c>
      <c r="E969" s="175" t="s">
        <v>71</v>
      </c>
      <c r="F969" s="174">
        <v>1</v>
      </c>
      <c r="G969" s="174">
        <v>22.69</v>
      </c>
      <c r="H969" s="176" t="s">
        <v>2473</v>
      </c>
      <c r="I969" s="177">
        <v>28.03</v>
      </c>
      <c r="J969" s="181">
        <v>3.2427244548561981E-6</v>
      </c>
      <c r="K969" s="179" t="s">
        <v>60</v>
      </c>
    </row>
    <row r="970" spans="1:11" x14ac:dyDescent="0.2">
      <c r="A970" s="173" t="s">
        <v>2474</v>
      </c>
      <c r="B970" s="174"/>
      <c r="C970" s="174"/>
      <c r="D970" s="174" t="s">
        <v>2475</v>
      </c>
      <c r="E970" s="175"/>
      <c r="F970" s="174"/>
      <c r="G970" s="174"/>
      <c r="H970" s="176" t="s">
        <v>50</v>
      </c>
      <c r="I970" s="177">
        <v>1968.52</v>
      </c>
      <c r="J970" s="181">
        <v>2.2773342646712532E-4</v>
      </c>
      <c r="K970" s="179" t="s">
        <v>51</v>
      </c>
    </row>
    <row r="971" spans="1:11" ht="19.5" x14ac:dyDescent="0.2">
      <c r="A971" s="173" t="s">
        <v>2476</v>
      </c>
      <c r="B971" s="174" t="s">
        <v>2246</v>
      </c>
      <c r="C971" s="174" t="s">
        <v>56</v>
      </c>
      <c r="D971" s="174" t="s">
        <v>2247</v>
      </c>
      <c r="E971" s="175" t="s">
        <v>71</v>
      </c>
      <c r="F971" s="174">
        <v>2</v>
      </c>
      <c r="G971" s="174">
        <v>57.26</v>
      </c>
      <c r="H971" s="176" t="s">
        <v>2248</v>
      </c>
      <c r="I971" s="177">
        <v>141.46</v>
      </c>
      <c r="J971" s="181">
        <v>1.6365173078271773E-5</v>
      </c>
      <c r="K971" s="179" t="s">
        <v>60</v>
      </c>
    </row>
    <row r="972" spans="1:11" ht="19.5" x14ac:dyDescent="0.2">
      <c r="A972" s="173" t="s">
        <v>2477</v>
      </c>
      <c r="B972" s="174" t="s">
        <v>1397</v>
      </c>
      <c r="C972" s="174" t="s">
        <v>56</v>
      </c>
      <c r="D972" s="174" t="s">
        <v>1398</v>
      </c>
      <c r="E972" s="175" t="s">
        <v>71</v>
      </c>
      <c r="F972" s="174">
        <v>4</v>
      </c>
      <c r="G972" s="174">
        <v>34.18</v>
      </c>
      <c r="H972" s="176" t="s">
        <v>1399</v>
      </c>
      <c r="I972" s="177">
        <v>168.88</v>
      </c>
      <c r="J972" s="181">
        <v>1.9537328074781117E-5</v>
      </c>
      <c r="K972" s="179" t="s">
        <v>60</v>
      </c>
    </row>
    <row r="973" spans="1:11" ht="19.5" x14ac:dyDescent="0.2">
      <c r="A973" s="173" t="s">
        <v>2478</v>
      </c>
      <c r="B973" s="174" t="s">
        <v>693</v>
      </c>
      <c r="C973" s="174" t="s">
        <v>56</v>
      </c>
      <c r="D973" s="174" t="s">
        <v>694</v>
      </c>
      <c r="E973" s="175" t="s">
        <v>71</v>
      </c>
      <c r="F973" s="174">
        <v>3</v>
      </c>
      <c r="G973" s="174">
        <v>28.06</v>
      </c>
      <c r="H973" s="176" t="s">
        <v>695</v>
      </c>
      <c r="I973" s="177">
        <v>103.98</v>
      </c>
      <c r="J973" s="181">
        <v>1.2029200457222528E-5</v>
      </c>
      <c r="K973" s="179" t="s">
        <v>60</v>
      </c>
    </row>
    <row r="974" spans="1:11" ht="19.5" x14ac:dyDescent="0.2">
      <c r="A974" s="173" t="s">
        <v>2479</v>
      </c>
      <c r="B974" s="174" t="s">
        <v>697</v>
      </c>
      <c r="C974" s="174" t="s">
        <v>56</v>
      </c>
      <c r="D974" s="174" t="s">
        <v>698</v>
      </c>
      <c r="E974" s="175" t="s">
        <v>71</v>
      </c>
      <c r="F974" s="174">
        <v>1</v>
      </c>
      <c r="G974" s="174">
        <v>42.66</v>
      </c>
      <c r="H974" s="176" t="s">
        <v>699</v>
      </c>
      <c r="I974" s="177">
        <v>52.7</v>
      </c>
      <c r="J974" s="181">
        <v>6.0967384506215358E-6</v>
      </c>
      <c r="K974" s="179" t="s">
        <v>60</v>
      </c>
    </row>
    <row r="975" spans="1:11" ht="19.5" x14ac:dyDescent="0.2">
      <c r="A975" s="173" t="s">
        <v>2480</v>
      </c>
      <c r="B975" s="174" t="s">
        <v>701</v>
      </c>
      <c r="C975" s="174" t="s">
        <v>56</v>
      </c>
      <c r="D975" s="174" t="s">
        <v>702</v>
      </c>
      <c r="E975" s="175" t="s">
        <v>71</v>
      </c>
      <c r="F975" s="174">
        <v>4</v>
      </c>
      <c r="G975" s="174">
        <v>45.28</v>
      </c>
      <c r="H975" s="176" t="s">
        <v>703</v>
      </c>
      <c r="I975" s="177">
        <v>223.72</v>
      </c>
      <c r="J975" s="181">
        <v>2.5881638067799807E-5</v>
      </c>
      <c r="K975" s="179" t="s">
        <v>60</v>
      </c>
    </row>
    <row r="976" spans="1:11" ht="19.5" x14ac:dyDescent="0.2">
      <c r="A976" s="173" t="s">
        <v>2481</v>
      </c>
      <c r="B976" s="174" t="s">
        <v>2482</v>
      </c>
      <c r="C976" s="174" t="s">
        <v>56</v>
      </c>
      <c r="D976" s="174" t="s">
        <v>2483</v>
      </c>
      <c r="E976" s="175" t="s">
        <v>71</v>
      </c>
      <c r="F976" s="174">
        <v>5</v>
      </c>
      <c r="G976" s="174">
        <v>52.94</v>
      </c>
      <c r="H976" s="176" t="s">
        <v>2484</v>
      </c>
      <c r="I976" s="177">
        <v>327</v>
      </c>
      <c r="J976" s="181">
        <v>3.7829857179378408E-5</v>
      </c>
      <c r="K976" s="179" t="s">
        <v>60</v>
      </c>
    </row>
    <row r="977" spans="1:11" ht="19.5" x14ac:dyDescent="0.2">
      <c r="A977" s="173" t="s">
        <v>2485</v>
      </c>
      <c r="B977" s="174" t="s">
        <v>1404</v>
      </c>
      <c r="C977" s="174" t="s">
        <v>56</v>
      </c>
      <c r="D977" s="174" t="s">
        <v>1405</v>
      </c>
      <c r="E977" s="175" t="s">
        <v>71</v>
      </c>
      <c r="F977" s="174">
        <v>6</v>
      </c>
      <c r="G977" s="174">
        <v>33.200000000000003</v>
      </c>
      <c r="H977" s="176" t="s">
        <v>1406</v>
      </c>
      <c r="I977" s="177">
        <v>246.06</v>
      </c>
      <c r="J977" s="181">
        <v>2.8466099870207497E-5</v>
      </c>
      <c r="K977" s="179" t="s">
        <v>60</v>
      </c>
    </row>
    <row r="978" spans="1:11" ht="19.5" x14ac:dyDescent="0.2">
      <c r="A978" s="173" t="s">
        <v>2486</v>
      </c>
      <c r="B978" s="174" t="s">
        <v>2255</v>
      </c>
      <c r="C978" s="174" t="s">
        <v>56</v>
      </c>
      <c r="D978" s="174" t="s">
        <v>2256</v>
      </c>
      <c r="E978" s="175" t="s">
        <v>71</v>
      </c>
      <c r="F978" s="174">
        <v>2</v>
      </c>
      <c r="G978" s="174">
        <v>35.1</v>
      </c>
      <c r="H978" s="176" t="s">
        <v>2257</v>
      </c>
      <c r="I978" s="177">
        <v>86.72</v>
      </c>
      <c r="J978" s="181">
        <v>1.00324318489165E-5</v>
      </c>
      <c r="K978" s="179" t="s">
        <v>60</v>
      </c>
    </row>
    <row r="979" spans="1:11" ht="19.5" x14ac:dyDescent="0.2">
      <c r="A979" s="173" t="s">
        <v>2487</v>
      </c>
      <c r="B979" s="174" t="s">
        <v>2488</v>
      </c>
      <c r="C979" s="174" t="s">
        <v>56</v>
      </c>
      <c r="D979" s="174" t="s">
        <v>2489</v>
      </c>
      <c r="E979" s="175" t="s">
        <v>71</v>
      </c>
      <c r="F979" s="174">
        <v>24</v>
      </c>
      <c r="G979" s="174">
        <v>15.95</v>
      </c>
      <c r="H979" s="176" t="s">
        <v>2490</v>
      </c>
      <c r="I979" s="177">
        <v>472.8</v>
      </c>
      <c r="J979" s="181">
        <v>5.4697114600642542E-5</v>
      </c>
      <c r="K979" s="179" t="s">
        <v>60</v>
      </c>
    </row>
    <row r="980" spans="1:11" ht="19.5" x14ac:dyDescent="0.2">
      <c r="A980" s="173" t="s">
        <v>2491</v>
      </c>
      <c r="B980" s="174" t="s">
        <v>2492</v>
      </c>
      <c r="C980" s="174" t="s">
        <v>69</v>
      </c>
      <c r="D980" s="174" t="s">
        <v>2493</v>
      </c>
      <c r="E980" s="175" t="s">
        <v>71</v>
      </c>
      <c r="F980" s="174">
        <v>24</v>
      </c>
      <c r="G980" s="174">
        <v>4.9000000000000004</v>
      </c>
      <c r="H980" s="176" t="s">
        <v>2494</v>
      </c>
      <c r="I980" s="177">
        <v>145.19999999999999</v>
      </c>
      <c r="J980" s="181">
        <v>1.6797844839283623E-5</v>
      </c>
      <c r="K980" s="179" t="s">
        <v>60</v>
      </c>
    </row>
    <row r="981" spans="1:11" x14ac:dyDescent="0.2">
      <c r="A981" s="173" t="s">
        <v>2495</v>
      </c>
      <c r="B981" s="174"/>
      <c r="C981" s="174"/>
      <c r="D981" s="174" t="s">
        <v>2496</v>
      </c>
      <c r="E981" s="175"/>
      <c r="F981" s="174"/>
      <c r="G981" s="174"/>
      <c r="H981" s="176" t="s">
        <v>50</v>
      </c>
      <c r="I981" s="177">
        <v>169.34</v>
      </c>
      <c r="J981" s="181">
        <v>1.9590544387632843E-5</v>
      </c>
      <c r="K981" s="179" t="s">
        <v>51</v>
      </c>
    </row>
    <row r="982" spans="1:11" ht="19.5" x14ac:dyDescent="0.2">
      <c r="A982" s="173" t="s">
        <v>2497</v>
      </c>
      <c r="B982" s="174" t="s">
        <v>2498</v>
      </c>
      <c r="C982" s="174" t="s">
        <v>69</v>
      </c>
      <c r="D982" s="174" t="s">
        <v>2499</v>
      </c>
      <c r="E982" s="175" t="s">
        <v>71</v>
      </c>
      <c r="F982" s="174">
        <v>2</v>
      </c>
      <c r="G982" s="174">
        <v>68.540000000000006</v>
      </c>
      <c r="H982" s="176" t="s">
        <v>2500</v>
      </c>
      <c r="I982" s="177">
        <v>169.34</v>
      </c>
      <c r="J982" s="181">
        <v>1.9590544387632843E-5</v>
      </c>
      <c r="K982" s="179" t="s">
        <v>60</v>
      </c>
    </row>
    <row r="983" spans="1:11" x14ac:dyDescent="0.2">
      <c r="A983" s="173" t="s">
        <v>2501</v>
      </c>
      <c r="B983" s="174"/>
      <c r="C983" s="174"/>
      <c r="D983" s="174" t="s">
        <v>2502</v>
      </c>
      <c r="E983" s="175"/>
      <c r="F983" s="174"/>
      <c r="G983" s="174"/>
      <c r="H983" s="176" t="s">
        <v>50</v>
      </c>
      <c r="I983" s="177">
        <v>1683.81</v>
      </c>
      <c r="J983" s="181">
        <v>1.9479599944100659E-4</v>
      </c>
      <c r="K983" s="179" t="s">
        <v>51</v>
      </c>
    </row>
    <row r="984" spans="1:11" ht="29.25" x14ac:dyDescent="0.2">
      <c r="A984" s="173" t="s">
        <v>2503</v>
      </c>
      <c r="B984" s="174" t="s">
        <v>2504</v>
      </c>
      <c r="C984" s="174" t="s">
        <v>56</v>
      </c>
      <c r="D984" s="174" t="s">
        <v>2505</v>
      </c>
      <c r="E984" s="175" t="s">
        <v>71</v>
      </c>
      <c r="F984" s="174">
        <v>3</v>
      </c>
      <c r="G984" s="174">
        <v>454.33</v>
      </c>
      <c r="H984" s="176" t="s">
        <v>2506</v>
      </c>
      <c r="I984" s="177">
        <v>1683.81</v>
      </c>
      <c r="J984" s="181">
        <v>1.9479599944100659E-4</v>
      </c>
      <c r="K984" s="179" t="s">
        <v>60</v>
      </c>
    </row>
    <row r="985" spans="1:11" x14ac:dyDescent="0.2">
      <c r="A985" s="173" t="s">
        <v>2507</v>
      </c>
      <c r="B985" s="174"/>
      <c r="C985" s="174"/>
      <c r="D985" s="174" t="s">
        <v>2508</v>
      </c>
      <c r="E985" s="175"/>
      <c r="F985" s="174"/>
      <c r="G985" s="174"/>
      <c r="H985" s="176" t="s">
        <v>50</v>
      </c>
      <c r="I985" s="177">
        <v>3533.19</v>
      </c>
      <c r="J985" s="181">
        <v>4.0874640087953517E-4</v>
      </c>
      <c r="K985" s="179" t="s">
        <v>51</v>
      </c>
    </row>
    <row r="986" spans="1:11" x14ac:dyDescent="0.2">
      <c r="A986" s="173" t="s">
        <v>2509</v>
      </c>
      <c r="B986" s="174" t="s">
        <v>2510</v>
      </c>
      <c r="C986" s="174" t="s">
        <v>69</v>
      </c>
      <c r="D986" s="174" t="s">
        <v>2511</v>
      </c>
      <c r="E986" s="175" t="s">
        <v>71</v>
      </c>
      <c r="F986" s="174">
        <v>5</v>
      </c>
      <c r="G986" s="174">
        <v>16.579999999999998</v>
      </c>
      <c r="H986" s="176" t="s">
        <v>2512</v>
      </c>
      <c r="I986" s="177">
        <v>102.4</v>
      </c>
      <c r="J986" s="181">
        <v>1.1846413991340517E-5</v>
      </c>
      <c r="K986" s="179" t="s">
        <v>60</v>
      </c>
    </row>
    <row r="987" spans="1:11" x14ac:dyDescent="0.2">
      <c r="A987" s="173" t="s">
        <v>2513</v>
      </c>
      <c r="B987" s="174" t="s">
        <v>2514</v>
      </c>
      <c r="C987" s="174" t="s">
        <v>69</v>
      </c>
      <c r="D987" s="174" t="s">
        <v>2515</v>
      </c>
      <c r="E987" s="175" t="s">
        <v>71</v>
      </c>
      <c r="F987" s="174">
        <v>97</v>
      </c>
      <c r="G987" s="174">
        <v>3.95</v>
      </c>
      <c r="H987" s="176" t="s">
        <v>2516</v>
      </c>
      <c r="I987" s="177">
        <v>472.39</v>
      </c>
      <c r="J987" s="181">
        <v>5.4649682669622524E-5</v>
      </c>
      <c r="K987" s="179" t="s">
        <v>60</v>
      </c>
    </row>
    <row r="988" spans="1:11" ht="19.5" x14ac:dyDescent="0.2">
      <c r="A988" s="173" t="s">
        <v>2517</v>
      </c>
      <c r="B988" s="174" t="s">
        <v>2518</v>
      </c>
      <c r="C988" s="174" t="s">
        <v>56</v>
      </c>
      <c r="D988" s="174" t="s">
        <v>2519</v>
      </c>
      <c r="E988" s="175" t="s">
        <v>71</v>
      </c>
      <c r="F988" s="174">
        <v>6</v>
      </c>
      <c r="G988" s="174">
        <v>17.059999999999999</v>
      </c>
      <c r="H988" s="176" t="s">
        <v>2520</v>
      </c>
      <c r="I988" s="177">
        <v>126.42</v>
      </c>
      <c r="J988" s="181">
        <v>1.4625231023293635E-5</v>
      </c>
      <c r="K988" s="179" t="s">
        <v>60</v>
      </c>
    </row>
    <row r="989" spans="1:11" ht="19.5" x14ac:dyDescent="0.2">
      <c r="A989" s="173" t="s">
        <v>2521</v>
      </c>
      <c r="B989" s="174" t="s">
        <v>2522</v>
      </c>
      <c r="C989" s="174" t="s">
        <v>56</v>
      </c>
      <c r="D989" s="174" t="s">
        <v>2523</v>
      </c>
      <c r="E989" s="175" t="s">
        <v>85</v>
      </c>
      <c r="F989" s="174">
        <v>4.78</v>
      </c>
      <c r="G989" s="174">
        <v>12.38</v>
      </c>
      <c r="H989" s="176" t="s">
        <v>2524</v>
      </c>
      <c r="I989" s="177">
        <v>73.08</v>
      </c>
      <c r="J989" s="181">
        <v>8.4544524852262209E-6</v>
      </c>
      <c r="K989" s="179" t="s">
        <v>60</v>
      </c>
    </row>
    <row r="990" spans="1:11" ht="19.5" x14ac:dyDescent="0.2">
      <c r="A990" s="173" t="s">
        <v>2525</v>
      </c>
      <c r="B990" s="174" t="s">
        <v>1016</v>
      </c>
      <c r="C990" s="174" t="s">
        <v>56</v>
      </c>
      <c r="D990" s="174" t="s">
        <v>1017</v>
      </c>
      <c r="E990" s="175" t="s">
        <v>85</v>
      </c>
      <c r="F990" s="174">
        <v>205.82</v>
      </c>
      <c r="G990" s="174">
        <v>9.61</v>
      </c>
      <c r="H990" s="176" t="s">
        <v>1018</v>
      </c>
      <c r="I990" s="177">
        <v>2443.08</v>
      </c>
      <c r="J990" s="181">
        <v>2.8263415130824402E-4</v>
      </c>
      <c r="K990" s="179" t="s">
        <v>60</v>
      </c>
    </row>
    <row r="991" spans="1:11" ht="19.5" x14ac:dyDescent="0.2">
      <c r="A991" s="173" t="s">
        <v>2526</v>
      </c>
      <c r="B991" s="174" t="s">
        <v>2527</v>
      </c>
      <c r="C991" s="174" t="s">
        <v>56</v>
      </c>
      <c r="D991" s="174" t="s">
        <v>2528</v>
      </c>
      <c r="E991" s="175" t="s">
        <v>85</v>
      </c>
      <c r="F991" s="174">
        <v>18.98</v>
      </c>
      <c r="G991" s="174">
        <v>13.47</v>
      </c>
      <c r="H991" s="176" t="s">
        <v>2529</v>
      </c>
      <c r="I991" s="177">
        <v>315.82</v>
      </c>
      <c r="J991" s="181">
        <v>3.6536469401808225E-5</v>
      </c>
      <c r="K991" s="179" t="s">
        <v>60</v>
      </c>
    </row>
    <row r="992" spans="1:11" x14ac:dyDescent="0.2">
      <c r="A992" s="173" t="s">
        <v>2530</v>
      </c>
      <c r="B992" s="174"/>
      <c r="C992" s="174"/>
      <c r="D992" s="174" t="s">
        <v>2531</v>
      </c>
      <c r="E992" s="175"/>
      <c r="F992" s="174"/>
      <c r="G992" s="174"/>
      <c r="H992" s="176" t="s">
        <v>50</v>
      </c>
      <c r="I992" s="177">
        <v>9611.85</v>
      </c>
      <c r="J992" s="181">
        <v>1.1119722101822886E-3</v>
      </c>
      <c r="K992" s="179" t="s">
        <v>51</v>
      </c>
    </row>
    <row r="993" spans="1:11" x14ac:dyDescent="0.2">
      <c r="A993" s="173" t="s">
        <v>2532</v>
      </c>
      <c r="B993" s="174" t="s">
        <v>2533</v>
      </c>
      <c r="C993" s="174" t="s">
        <v>69</v>
      </c>
      <c r="D993" s="174" t="s">
        <v>2534</v>
      </c>
      <c r="E993" s="175" t="s">
        <v>71</v>
      </c>
      <c r="F993" s="174">
        <v>9</v>
      </c>
      <c r="G993" s="174">
        <v>136</v>
      </c>
      <c r="H993" s="176" t="s">
        <v>2192</v>
      </c>
      <c r="I993" s="177">
        <v>1512.09</v>
      </c>
      <c r="J993" s="181">
        <v>1.7493011847818438E-4</v>
      </c>
      <c r="K993" s="179" t="s">
        <v>60</v>
      </c>
    </row>
    <row r="994" spans="1:11" ht="19.5" x14ac:dyDescent="0.2">
      <c r="A994" s="173" t="s">
        <v>2535</v>
      </c>
      <c r="B994" s="174" t="s">
        <v>978</v>
      </c>
      <c r="C994" s="174" t="s">
        <v>69</v>
      </c>
      <c r="D994" s="174" t="s">
        <v>979</v>
      </c>
      <c r="E994" s="175" t="s">
        <v>71</v>
      </c>
      <c r="F994" s="174">
        <v>24</v>
      </c>
      <c r="G994" s="174">
        <v>273.19</v>
      </c>
      <c r="H994" s="176" t="s">
        <v>980</v>
      </c>
      <c r="I994" s="177">
        <v>8099.76</v>
      </c>
      <c r="J994" s="181">
        <v>9.3704209170410418E-4</v>
      </c>
      <c r="K994" s="179" t="s">
        <v>60</v>
      </c>
    </row>
    <row r="995" spans="1:11" x14ac:dyDescent="0.2">
      <c r="A995" s="173" t="s">
        <v>2536</v>
      </c>
      <c r="B995" s="174"/>
      <c r="C995" s="174"/>
      <c r="D995" s="174" t="s">
        <v>2537</v>
      </c>
      <c r="E995" s="175"/>
      <c r="F995" s="174"/>
      <c r="G995" s="174"/>
      <c r="H995" s="176" t="s">
        <v>50</v>
      </c>
      <c r="I995" s="177">
        <v>3263.64</v>
      </c>
      <c r="J995" s="181">
        <v>3.7756279842479065E-4</v>
      </c>
      <c r="K995" s="179" t="s">
        <v>51</v>
      </c>
    </row>
    <row r="996" spans="1:11" x14ac:dyDescent="0.2">
      <c r="A996" s="173" t="s">
        <v>2538</v>
      </c>
      <c r="B996" s="174" t="s">
        <v>2539</v>
      </c>
      <c r="C996" s="174" t="s">
        <v>69</v>
      </c>
      <c r="D996" s="174" t="s">
        <v>2540</v>
      </c>
      <c r="E996" s="175" t="s">
        <v>85</v>
      </c>
      <c r="F996" s="174">
        <v>38.200000000000003</v>
      </c>
      <c r="G996" s="174">
        <v>53.97</v>
      </c>
      <c r="H996" s="176" t="s">
        <v>2541</v>
      </c>
      <c r="I996" s="177">
        <v>2546.79</v>
      </c>
      <c r="J996" s="181">
        <v>2.9463211610357534E-4</v>
      </c>
      <c r="K996" s="179" t="s">
        <v>60</v>
      </c>
    </row>
    <row r="997" spans="1:11" x14ac:dyDescent="0.2">
      <c r="A997" s="173" t="s">
        <v>2542</v>
      </c>
      <c r="B997" s="174" t="s">
        <v>2543</v>
      </c>
      <c r="C997" s="174" t="s">
        <v>69</v>
      </c>
      <c r="D997" s="174" t="s">
        <v>2544</v>
      </c>
      <c r="E997" s="175" t="s">
        <v>71</v>
      </c>
      <c r="F997" s="174">
        <v>45</v>
      </c>
      <c r="G997" s="174">
        <v>12.9</v>
      </c>
      <c r="H997" s="176" t="s">
        <v>2545</v>
      </c>
      <c r="I997" s="177">
        <v>716.85</v>
      </c>
      <c r="J997" s="181">
        <v>8.2930682321215323E-5</v>
      </c>
      <c r="K997" s="179" t="s">
        <v>60</v>
      </c>
    </row>
    <row r="998" spans="1:11" x14ac:dyDescent="0.2">
      <c r="A998" s="173" t="s">
        <v>2546</v>
      </c>
      <c r="B998" s="174"/>
      <c r="C998" s="174"/>
      <c r="D998" s="174" t="s">
        <v>2547</v>
      </c>
      <c r="E998" s="175"/>
      <c r="F998" s="174"/>
      <c r="G998" s="174"/>
      <c r="H998" s="176" t="s">
        <v>50</v>
      </c>
      <c r="I998" s="177">
        <v>5698.72</v>
      </c>
      <c r="J998" s="181">
        <v>6.5927144863996124E-4</v>
      </c>
      <c r="K998" s="179" t="s">
        <v>51</v>
      </c>
    </row>
    <row r="999" spans="1:11" ht="19.5" x14ac:dyDescent="0.2">
      <c r="A999" s="173" t="s">
        <v>2548</v>
      </c>
      <c r="B999" s="174" t="s">
        <v>717</v>
      </c>
      <c r="C999" s="174" t="s">
        <v>56</v>
      </c>
      <c r="D999" s="174" t="s">
        <v>718</v>
      </c>
      <c r="E999" s="175" t="s">
        <v>85</v>
      </c>
      <c r="F999" s="174">
        <v>92.9</v>
      </c>
      <c r="G999" s="174">
        <v>7.36</v>
      </c>
      <c r="H999" s="176" t="s">
        <v>719</v>
      </c>
      <c r="I999" s="177">
        <v>844.46</v>
      </c>
      <c r="J999" s="181">
        <v>9.7693581632103633E-5</v>
      </c>
      <c r="K999" s="179" t="s">
        <v>60</v>
      </c>
    </row>
    <row r="1000" spans="1:11" ht="19.5" x14ac:dyDescent="0.2">
      <c r="A1000" s="173" t="s">
        <v>2549</v>
      </c>
      <c r="B1000" s="174" t="s">
        <v>713</v>
      </c>
      <c r="C1000" s="174" t="s">
        <v>56</v>
      </c>
      <c r="D1000" s="174" t="s">
        <v>714</v>
      </c>
      <c r="E1000" s="175" t="s">
        <v>85</v>
      </c>
      <c r="F1000" s="174">
        <v>880.45</v>
      </c>
      <c r="G1000" s="174">
        <v>4.43</v>
      </c>
      <c r="H1000" s="176" t="s">
        <v>715</v>
      </c>
      <c r="I1000" s="177">
        <v>4816.0600000000004</v>
      </c>
      <c r="J1000" s="181">
        <v>5.5715859928843169E-4</v>
      </c>
      <c r="K1000" s="179" t="s">
        <v>60</v>
      </c>
    </row>
    <row r="1001" spans="1:11" ht="19.5" x14ac:dyDescent="0.2">
      <c r="A1001" s="173" t="s">
        <v>2550</v>
      </c>
      <c r="B1001" s="174" t="s">
        <v>1393</v>
      </c>
      <c r="C1001" s="174" t="s">
        <v>56</v>
      </c>
      <c r="D1001" s="174" t="s">
        <v>1394</v>
      </c>
      <c r="E1001" s="175" t="s">
        <v>85</v>
      </c>
      <c r="F1001" s="174">
        <v>4.5</v>
      </c>
      <c r="G1001" s="174">
        <v>6.88</v>
      </c>
      <c r="H1001" s="176" t="s">
        <v>1395</v>
      </c>
      <c r="I1001" s="177">
        <v>38.200000000000003</v>
      </c>
      <c r="J1001" s="181">
        <v>4.4192677194258565E-6</v>
      </c>
      <c r="K1001" s="179" t="s">
        <v>60</v>
      </c>
    </row>
    <row r="1002" spans="1:11" x14ac:dyDescent="0.2">
      <c r="A1002" s="173" t="s">
        <v>2551</v>
      </c>
      <c r="B1002" s="174"/>
      <c r="C1002" s="174"/>
      <c r="D1002" s="174" t="s">
        <v>2552</v>
      </c>
      <c r="E1002" s="175"/>
      <c r="F1002" s="174"/>
      <c r="G1002" s="174"/>
      <c r="H1002" s="176" t="s">
        <v>50</v>
      </c>
      <c r="I1002" s="177">
        <v>1835.6</v>
      </c>
      <c r="J1002" s="181">
        <v>2.123562258057095E-4</v>
      </c>
      <c r="K1002" s="179" t="s">
        <v>51</v>
      </c>
    </row>
    <row r="1003" spans="1:11" ht="19.5" x14ac:dyDescent="0.2">
      <c r="A1003" s="173" t="s">
        <v>2553</v>
      </c>
      <c r="B1003" s="174" t="s">
        <v>740</v>
      </c>
      <c r="C1003" s="174" t="s">
        <v>56</v>
      </c>
      <c r="D1003" s="174" t="s">
        <v>741</v>
      </c>
      <c r="E1003" s="175" t="s">
        <v>71</v>
      </c>
      <c r="F1003" s="174">
        <v>4</v>
      </c>
      <c r="G1003" s="174">
        <v>73.78</v>
      </c>
      <c r="H1003" s="176" t="s">
        <v>742</v>
      </c>
      <c r="I1003" s="177">
        <v>364.56</v>
      </c>
      <c r="J1003" s="181">
        <v>4.2175084811358384E-5</v>
      </c>
      <c r="K1003" s="179" t="s">
        <v>60</v>
      </c>
    </row>
    <row r="1004" spans="1:11" ht="19.5" x14ac:dyDescent="0.2">
      <c r="A1004" s="173" t="s">
        <v>2554</v>
      </c>
      <c r="B1004" s="174" t="s">
        <v>2555</v>
      </c>
      <c r="C1004" s="174" t="s">
        <v>56</v>
      </c>
      <c r="D1004" s="174" t="s">
        <v>2556</v>
      </c>
      <c r="E1004" s="175" t="s">
        <v>71</v>
      </c>
      <c r="F1004" s="174">
        <v>1</v>
      </c>
      <c r="G1004" s="174">
        <v>82.38</v>
      </c>
      <c r="H1004" s="176" t="s">
        <v>2557</v>
      </c>
      <c r="I1004" s="177">
        <v>101.77</v>
      </c>
      <c r="J1004" s="181">
        <v>1.177353078026098E-5</v>
      </c>
      <c r="K1004" s="179" t="s">
        <v>60</v>
      </c>
    </row>
    <row r="1005" spans="1:11" ht="19.5" x14ac:dyDescent="0.2">
      <c r="A1005" s="173" t="s">
        <v>2558</v>
      </c>
      <c r="B1005" s="174" t="s">
        <v>705</v>
      </c>
      <c r="C1005" s="174" t="s">
        <v>56</v>
      </c>
      <c r="D1005" s="174" t="s">
        <v>706</v>
      </c>
      <c r="E1005" s="175" t="s">
        <v>71</v>
      </c>
      <c r="F1005" s="174">
        <v>9</v>
      </c>
      <c r="G1005" s="174">
        <v>11.94</v>
      </c>
      <c r="H1005" s="176" t="s">
        <v>707</v>
      </c>
      <c r="I1005" s="177">
        <v>132.75</v>
      </c>
      <c r="J1005" s="181">
        <v>1.5357533763188022E-5</v>
      </c>
      <c r="K1005" s="179" t="s">
        <v>60</v>
      </c>
    </row>
    <row r="1006" spans="1:11" ht="19.5" x14ac:dyDescent="0.2">
      <c r="A1006" s="173" t="s">
        <v>2559</v>
      </c>
      <c r="B1006" s="174" t="s">
        <v>993</v>
      </c>
      <c r="C1006" s="174" t="s">
        <v>56</v>
      </c>
      <c r="D1006" s="174" t="s">
        <v>994</v>
      </c>
      <c r="E1006" s="175" t="s">
        <v>71</v>
      </c>
      <c r="F1006" s="174">
        <v>3</v>
      </c>
      <c r="G1006" s="174">
        <v>12.57</v>
      </c>
      <c r="H1006" s="176" t="s">
        <v>995</v>
      </c>
      <c r="I1006" s="177">
        <v>46.56</v>
      </c>
      <c r="J1006" s="181">
        <v>5.386416361687641E-6</v>
      </c>
      <c r="K1006" s="179" t="s">
        <v>60</v>
      </c>
    </row>
    <row r="1007" spans="1:11" ht="19.5" x14ac:dyDescent="0.2">
      <c r="A1007" s="173" t="s">
        <v>2560</v>
      </c>
      <c r="B1007" s="174" t="s">
        <v>997</v>
      </c>
      <c r="C1007" s="174" t="s">
        <v>56</v>
      </c>
      <c r="D1007" s="174" t="s">
        <v>998</v>
      </c>
      <c r="E1007" s="175" t="s">
        <v>71</v>
      </c>
      <c r="F1007" s="174">
        <v>3</v>
      </c>
      <c r="G1007" s="174">
        <v>13.87</v>
      </c>
      <c r="H1007" s="176" t="s">
        <v>999</v>
      </c>
      <c r="I1007" s="177">
        <v>51.39</v>
      </c>
      <c r="J1007" s="181">
        <v>5.9451876466307538E-6</v>
      </c>
      <c r="K1007" s="179" t="s">
        <v>60</v>
      </c>
    </row>
    <row r="1008" spans="1:11" ht="19.5" x14ac:dyDescent="0.2">
      <c r="A1008" s="173" t="s">
        <v>2561</v>
      </c>
      <c r="B1008" s="174" t="s">
        <v>2562</v>
      </c>
      <c r="C1008" s="174" t="s">
        <v>56</v>
      </c>
      <c r="D1008" s="174" t="s">
        <v>2563</v>
      </c>
      <c r="E1008" s="175" t="s">
        <v>71</v>
      </c>
      <c r="F1008" s="174">
        <v>1</v>
      </c>
      <c r="G1008" s="174">
        <v>58.6</v>
      </c>
      <c r="H1008" s="176" t="s">
        <v>2564</v>
      </c>
      <c r="I1008" s="177">
        <v>72.39</v>
      </c>
      <c r="J1008" s="181">
        <v>8.3746280159486336E-6</v>
      </c>
      <c r="K1008" s="179" t="s">
        <v>60</v>
      </c>
    </row>
    <row r="1009" spans="1:11" x14ac:dyDescent="0.2">
      <c r="A1009" s="173" t="s">
        <v>2565</v>
      </c>
      <c r="B1009" s="174" t="s">
        <v>2566</v>
      </c>
      <c r="C1009" s="174" t="s">
        <v>69</v>
      </c>
      <c r="D1009" s="174" t="s">
        <v>2567</v>
      </c>
      <c r="E1009" s="175" t="s">
        <v>1799</v>
      </c>
      <c r="F1009" s="174">
        <v>3</v>
      </c>
      <c r="G1009" s="174">
        <v>130.63</v>
      </c>
      <c r="H1009" s="176" t="s">
        <v>2568</v>
      </c>
      <c r="I1009" s="177">
        <v>484.14</v>
      </c>
      <c r="J1009" s="181">
        <v>5.6009012400074198E-5</v>
      </c>
      <c r="K1009" s="179" t="s">
        <v>60</v>
      </c>
    </row>
    <row r="1010" spans="1:11" x14ac:dyDescent="0.2">
      <c r="A1010" s="173" t="s">
        <v>2569</v>
      </c>
      <c r="B1010" s="174" t="s">
        <v>2263</v>
      </c>
      <c r="C1010" s="174" t="s">
        <v>69</v>
      </c>
      <c r="D1010" s="174" t="s">
        <v>2264</v>
      </c>
      <c r="E1010" s="175" t="s">
        <v>71</v>
      </c>
      <c r="F1010" s="174">
        <v>4</v>
      </c>
      <c r="G1010" s="174">
        <v>117.79</v>
      </c>
      <c r="H1010" s="176" t="s">
        <v>2265</v>
      </c>
      <c r="I1010" s="177">
        <v>582.04</v>
      </c>
      <c r="J1010" s="181">
        <v>6.7334832026560878E-5</v>
      </c>
      <c r="K1010" s="179" t="s">
        <v>60</v>
      </c>
    </row>
    <row r="1011" spans="1:11" x14ac:dyDescent="0.2">
      <c r="A1011" s="173" t="s">
        <v>2570</v>
      </c>
      <c r="B1011" s="174"/>
      <c r="C1011" s="174"/>
      <c r="D1011" s="174" t="s">
        <v>2571</v>
      </c>
      <c r="E1011" s="175"/>
      <c r="F1011" s="174"/>
      <c r="G1011" s="174"/>
      <c r="H1011" s="176" t="s">
        <v>50</v>
      </c>
      <c r="I1011" s="177">
        <v>77321.91</v>
      </c>
      <c r="J1011" s="181">
        <v>8.9451890279411347E-3</v>
      </c>
      <c r="K1011" s="179" t="s">
        <v>51</v>
      </c>
    </row>
    <row r="1012" spans="1:11" ht="29.25" x14ac:dyDescent="0.2">
      <c r="A1012" s="173" t="s">
        <v>2572</v>
      </c>
      <c r="B1012" s="174" t="s">
        <v>314</v>
      </c>
      <c r="C1012" s="174" t="s">
        <v>56</v>
      </c>
      <c r="D1012" s="174" t="s">
        <v>315</v>
      </c>
      <c r="E1012" s="175" t="s">
        <v>58</v>
      </c>
      <c r="F1012" s="174">
        <v>437.46</v>
      </c>
      <c r="G1012" s="174">
        <v>92.68</v>
      </c>
      <c r="H1012" s="176" t="s">
        <v>316</v>
      </c>
      <c r="I1012" s="177">
        <v>50084.79</v>
      </c>
      <c r="J1012" s="181">
        <v>5.794190986419449E-3</v>
      </c>
      <c r="K1012" s="179" t="s">
        <v>60</v>
      </c>
    </row>
    <row r="1013" spans="1:11" ht="19.5" x14ac:dyDescent="0.2">
      <c r="A1013" s="173" t="s">
        <v>2573</v>
      </c>
      <c r="B1013" s="174" t="s">
        <v>2574</v>
      </c>
      <c r="C1013" s="174" t="s">
        <v>69</v>
      </c>
      <c r="D1013" s="174" t="s">
        <v>2575</v>
      </c>
      <c r="E1013" s="175" t="s">
        <v>58</v>
      </c>
      <c r="F1013" s="174">
        <v>76.8</v>
      </c>
      <c r="G1013" s="174">
        <v>287.08</v>
      </c>
      <c r="H1013" s="176" t="s">
        <v>2576</v>
      </c>
      <c r="I1013" s="177">
        <v>27237.119999999999</v>
      </c>
      <c r="J1013" s="181">
        <v>3.1509980415216857E-3</v>
      </c>
      <c r="K1013" s="179" t="s">
        <v>60</v>
      </c>
    </row>
    <row r="1014" spans="1:11" x14ac:dyDescent="0.2">
      <c r="A1014" s="173" t="s">
        <v>2577</v>
      </c>
      <c r="B1014" s="174"/>
      <c r="C1014" s="174"/>
      <c r="D1014" s="174" t="s">
        <v>365</v>
      </c>
      <c r="E1014" s="175"/>
      <c r="F1014" s="174"/>
      <c r="G1014" s="174"/>
      <c r="H1014" s="176" t="s">
        <v>50</v>
      </c>
      <c r="I1014" s="177">
        <v>57417.31</v>
      </c>
      <c r="J1014" s="181">
        <v>6.6424728957923413E-3</v>
      </c>
      <c r="K1014" s="179" t="s">
        <v>51</v>
      </c>
    </row>
    <row r="1015" spans="1:11" ht="19.5" x14ac:dyDescent="0.2">
      <c r="A1015" s="173" t="s">
        <v>2578</v>
      </c>
      <c r="B1015" s="174" t="s">
        <v>367</v>
      </c>
      <c r="C1015" s="174" t="s">
        <v>56</v>
      </c>
      <c r="D1015" s="174" t="s">
        <v>368</v>
      </c>
      <c r="E1015" s="175" t="s">
        <v>58</v>
      </c>
      <c r="F1015" s="174">
        <v>557.30999999999995</v>
      </c>
      <c r="G1015" s="174">
        <v>4.25</v>
      </c>
      <c r="H1015" s="176" t="s">
        <v>369</v>
      </c>
      <c r="I1015" s="177">
        <v>2925.87</v>
      </c>
      <c r="J1015" s="181">
        <v>3.384869853988621E-4</v>
      </c>
      <c r="K1015" s="179" t="s">
        <v>60</v>
      </c>
    </row>
    <row r="1016" spans="1:11" ht="29.25" x14ac:dyDescent="0.2">
      <c r="A1016" s="173" t="s">
        <v>2579</v>
      </c>
      <c r="B1016" s="174" t="s">
        <v>379</v>
      </c>
      <c r="C1016" s="174" t="s">
        <v>56</v>
      </c>
      <c r="D1016" s="174" t="s">
        <v>380</v>
      </c>
      <c r="E1016" s="175" t="s">
        <v>58</v>
      </c>
      <c r="F1016" s="174">
        <v>317.61</v>
      </c>
      <c r="G1016" s="174">
        <v>7.6</v>
      </c>
      <c r="H1016" s="176" t="s">
        <v>381</v>
      </c>
      <c r="I1016" s="177">
        <v>2979.18</v>
      </c>
      <c r="J1016" s="181">
        <v>3.4465429330783045E-4</v>
      </c>
      <c r="K1016" s="179" t="s">
        <v>60</v>
      </c>
    </row>
    <row r="1017" spans="1:11" ht="29.25" x14ac:dyDescent="0.2">
      <c r="A1017" s="173" t="s">
        <v>2580</v>
      </c>
      <c r="B1017" s="174" t="s">
        <v>371</v>
      </c>
      <c r="C1017" s="174" t="s">
        <v>56</v>
      </c>
      <c r="D1017" s="174" t="s">
        <v>372</v>
      </c>
      <c r="E1017" s="175" t="s">
        <v>58</v>
      </c>
      <c r="F1017" s="174">
        <v>557.30999999999995</v>
      </c>
      <c r="G1017" s="174">
        <v>26.15</v>
      </c>
      <c r="H1017" s="176" t="s">
        <v>373</v>
      </c>
      <c r="I1017" s="177">
        <v>18001.11</v>
      </c>
      <c r="J1017" s="181">
        <v>2.0825058726919891E-3</v>
      </c>
      <c r="K1017" s="179" t="s">
        <v>60</v>
      </c>
    </row>
    <row r="1018" spans="1:11" ht="29.25" x14ac:dyDescent="0.2">
      <c r="A1018" s="173" t="s">
        <v>2581</v>
      </c>
      <c r="B1018" s="174" t="s">
        <v>383</v>
      </c>
      <c r="C1018" s="174" t="s">
        <v>56</v>
      </c>
      <c r="D1018" s="174" t="s">
        <v>384</v>
      </c>
      <c r="E1018" s="175" t="s">
        <v>58</v>
      </c>
      <c r="F1018" s="174">
        <v>317.31</v>
      </c>
      <c r="G1018" s="174">
        <v>48.71</v>
      </c>
      <c r="H1018" s="176" t="s">
        <v>385</v>
      </c>
      <c r="I1018" s="177">
        <v>19092.54</v>
      </c>
      <c r="J1018" s="181">
        <v>2.2087708299436373E-3</v>
      </c>
      <c r="K1018" s="179" t="s">
        <v>60</v>
      </c>
    </row>
    <row r="1019" spans="1:11" ht="19.5" x14ac:dyDescent="0.2">
      <c r="A1019" s="173" t="s">
        <v>2582</v>
      </c>
      <c r="B1019" s="174" t="s">
        <v>375</v>
      </c>
      <c r="C1019" s="174" t="s">
        <v>69</v>
      </c>
      <c r="D1019" s="174" t="s">
        <v>376</v>
      </c>
      <c r="E1019" s="175" t="s">
        <v>58</v>
      </c>
      <c r="F1019" s="174">
        <v>168.01</v>
      </c>
      <c r="G1019" s="174">
        <v>69.47</v>
      </c>
      <c r="H1019" s="176" t="s">
        <v>377</v>
      </c>
      <c r="I1019" s="177">
        <v>14418.61</v>
      </c>
      <c r="J1019" s="181">
        <v>1.6680549144500224E-3</v>
      </c>
      <c r="K1019" s="179" t="s">
        <v>60</v>
      </c>
    </row>
    <row r="1020" spans="1:11" x14ac:dyDescent="0.2">
      <c r="A1020" s="173" t="s">
        <v>2583</v>
      </c>
      <c r="B1020" s="174"/>
      <c r="C1020" s="174"/>
      <c r="D1020" s="174" t="s">
        <v>2584</v>
      </c>
      <c r="E1020" s="175"/>
      <c r="F1020" s="174"/>
      <c r="G1020" s="174"/>
      <c r="H1020" s="176" t="s">
        <v>50</v>
      </c>
      <c r="I1020" s="177">
        <v>43539.78</v>
      </c>
      <c r="J1020" s="181">
        <v>5.0370142477723437E-3</v>
      </c>
      <c r="K1020" s="179" t="s">
        <v>51</v>
      </c>
    </row>
    <row r="1021" spans="1:11" ht="19.5" x14ac:dyDescent="0.2">
      <c r="A1021" s="173" t="s">
        <v>2585</v>
      </c>
      <c r="B1021" s="174" t="s">
        <v>194</v>
      </c>
      <c r="C1021" s="174" t="s">
        <v>56</v>
      </c>
      <c r="D1021" s="174" t="s">
        <v>195</v>
      </c>
      <c r="E1021" s="175" t="s">
        <v>58</v>
      </c>
      <c r="F1021" s="174">
        <v>251.57</v>
      </c>
      <c r="G1021" s="174">
        <v>3.17</v>
      </c>
      <c r="H1021" s="176" t="s">
        <v>196</v>
      </c>
      <c r="I1021" s="177">
        <v>983.63</v>
      </c>
      <c r="J1021" s="181">
        <v>1.1379383002248313E-4</v>
      </c>
      <c r="K1021" s="179" t="s">
        <v>60</v>
      </c>
    </row>
    <row r="1022" spans="1:11" ht="19.5" x14ac:dyDescent="0.2">
      <c r="A1022" s="173" t="s">
        <v>2586</v>
      </c>
      <c r="B1022" s="174" t="s">
        <v>198</v>
      </c>
      <c r="C1022" s="174" t="s">
        <v>56</v>
      </c>
      <c r="D1022" s="174" t="s">
        <v>199</v>
      </c>
      <c r="E1022" s="175" t="s">
        <v>58</v>
      </c>
      <c r="F1022" s="174">
        <v>251.57</v>
      </c>
      <c r="G1022" s="174">
        <v>3.51</v>
      </c>
      <c r="H1022" s="176" t="s">
        <v>200</v>
      </c>
      <c r="I1022" s="177">
        <v>1089.29</v>
      </c>
      <c r="J1022" s="181">
        <v>1.2601738570925107E-4</v>
      </c>
      <c r="K1022" s="179" t="s">
        <v>60</v>
      </c>
    </row>
    <row r="1023" spans="1:11" ht="19.5" x14ac:dyDescent="0.2">
      <c r="A1023" s="173" t="s">
        <v>2587</v>
      </c>
      <c r="B1023" s="174" t="s">
        <v>847</v>
      </c>
      <c r="C1023" s="174" t="s">
        <v>56</v>
      </c>
      <c r="D1023" s="174" t="s">
        <v>848</v>
      </c>
      <c r="E1023" s="175" t="s">
        <v>58</v>
      </c>
      <c r="F1023" s="174">
        <v>251.57</v>
      </c>
      <c r="G1023" s="174">
        <v>18.02</v>
      </c>
      <c r="H1023" s="176" t="s">
        <v>849</v>
      </c>
      <c r="I1023" s="177">
        <v>5599.94</v>
      </c>
      <c r="J1023" s="181">
        <v>6.4784382389323646E-4</v>
      </c>
      <c r="K1023" s="179" t="s">
        <v>60</v>
      </c>
    </row>
    <row r="1024" spans="1:11" ht="29.25" x14ac:dyDescent="0.2">
      <c r="A1024" s="173" t="s">
        <v>2588</v>
      </c>
      <c r="B1024" s="174" t="s">
        <v>2589</v>
      </c>
      <c r="C1024" s="174" t="s">
        <v>56</v>
      </c>
      <c r="D1024" s="174" t="s">
        <v>2590</v>
      </c>
      <c r="E1024" s="175" t="s">
        <v>58</v>
      </c>
      <c r="F1024" s="174">
        <v>251.57</v>
      </c>
      <c r="G1024" s="174">
        <v>39.04</v>
      </c>
      <c r="H1024" s="176" t="s">
        <v>2591</v>
      </c>
      <c r="I1024" s="177">
        <v>12133.22</v>
      </c>
      <c r="J1024" s="181">
        <v>1.4036635465626229E-3</v>
      </c>
      <c r="K1024" s="179" t="s">
        <v>60</v>
      </c>
    </row>
    <row r="1025" spans="1:11" ht="19.5" x14ac:dyDescent="0.2">
      <c r="A1025" s="173" t="s">
        <v>2592</v>
      </c>
      <c r="B1025" s="174" t="s">
        <v>202</v>
      </c>
      <c r="C1025" s="174" t="s">
        <v>56</v>
      </c>
      <c r="D1025" s="174" t="s">
        <v>203</v>
      </c>
      <c r="E1025" s="175" t="s">
        <v>131</v>
      </c>
      <c r="F1025" s="174">
        <v>15.39</v>
      </c>
      <c r="G1025" s="174">
        <v>770.46</v>
      </c>
      <c r="H1025" s="176" t="s">
        <v>204</v>
      </c>
      <c r="I1025" s="177">
        <v>14648.5</v>
      </c>
      <c r="J1025" s="181">
        <v>1.6946503452358551E-3</v>
      </c>
      <c r="K1025" s="179" t="s">
        <v>60</v>
      </c>
    </row>
    <row r="1026" spans="1:11" ht="19.5" x14ac:dyDescent="0.2">
      <c r="A1026" s="173" t="s">
        <v>2593</v>
      </c>
      <c r="B1026" s="174" t="s">
        <v>2594</v>
      </c>
      <c r="C1026" s="174" t="s">
        <v>56</v>
      </c>
      <c r="D1026" s="174" t="s">
        <v>2595</v>
      </c>
      <c r="E1026" s="175" t="s">
        <v>58</v>
      </c>
      <c r="F1026" s="174">
        <v>124.16</v>
      </c>
      <c r="G1026" s="174">
        <v>55.93</v>
      </c>
      <c r="H1026" s="176" t="s">
        <v>2596</v>
      </c>
      <c r="I1026" s="177">
        <v>8578.2099999999991</v>
      </c>
      <c r="J1026" s="181">
        <v>9.9239284145172984E-4</v>
      </c>
      <c r="K1026" s="179" t="s">
        <v>60</v>
      </c>
    </row>
    <row r="1027" spans="1:11" ht="19.5" x14ac:dyDescent="0.2">
      <c r="A1027" s="173" t="s">
        <v>2597</v>
      </c>
      <c r="B1027" s="174" t="s">
        <v>2598</v>
      </c>
      <c r="C1027" s="174" t="s">
        <v>56</v>
      </c>
      <c r="D1027" s="174" t="s">
        <v>2599</v>
      </c>
      <c r="E1027" s="175" t="s">
        <v>85</v>
      </c>
      <c r="F1027" s="174">
        <v>46.09</v>
      </c>
      <c r="G1027" s="174">
        <v>8.91</v>
      </c>
      <c r="H1027" s="176" t="s">
        <v>26</v>
      </c>
      <c r="I1027" s="177">
        <v>506.99</v>
      </c>
      <c r="J1027" s="181">
        <v>5.8652474897165321E-5</v>
      </c>
      <c r="K1027" s="179" t="s">
        <v>60</v>
      </c>
    </row>
    <row r="1028" spans="1:11" x14ac:dyDescent="0.2">
      <c r="A1028" s="173" t="s">
        <v>2600</v>
      </c>
      <c r="B1028" s="174"/>
      <c r="C1028" s="174"/>
      <c r="D1028" s="174" t="s">
        <v>2601</v>
      </c>
      <c r="E1028" s="175"/>
      <c r="F1028" s="174"/>
      <c r="G1028" s="174"/>
      <c r="H1028" s="176" t="s">
        <v>50</v>
      </c>
      <c r="I1028" s="177">
        <v>15395.81</v>
      </c>
      <c r="J1028" s="181">
        <v>1.7811048729689477E-3</v>
      </c>
      <c r="K1028" s="179" t="s">
        <v>51</v>
      </c>
    </row>
    <row r="1029" spans="1:11" ht="19.5" x14ac:dyDescent="0.2">
      <c r="A1029" s="173" t="s">
        <v>2602</v>
      </c>
      <c r="B1029" s="174" t="s">
        <v>2603</v>
      </c>
      <c r="C1029" s="174" t="s">
        <v>56</v>
      </c>
      <c r="D1029" s="174" t="s">
        <v>2604</v>
      </c>
      <c r="E1029" s="175" t="s">
        <v>58</v>
      </c>
      <c r="F1029" s="174">
        <v>148.68</v>
      </c>
      <c r="G1029" s="174">
        <v>83.82</v>
      </c>
      <c r="H1029" s="176" t="s">
        <v>2605</v>
      </c>
      <c r="I1029" s="177">
        <v>15395.81</v>
      </c>
      <c r="J1029" s="181">
        <v>1.7811048729689477E-3</v>
      </c>
      <c r="K1029" s="179" t="s">
        <v>60</v>
      </c>
    </row>
    <row r="1030" spans="1:11" x14ac:dyDescent="0.2">
      <c r="A1030" s="173" t="s">
        <v>2606</v>
      </c>
      <c r="B1030" s="174"/>
      <c r="C1030" s="174"/>
      <c r="D1030" s="174" t="s">
        <v>2607</v>
      </c>
      <c r="E1030" s="175"/>
      <c r="F1030" s="174"/>
      <c r="G1030" s="174"/>
      <c r="H1030" s="176" t="s">
        <v>50</v>
      </c>
      <c r="I1030" s="177">
        <v>28695.21</v>
      </c>
      <c r="J1030" s="181">
        <v>3.3196810276216243E-3</v>
      </c>
      <c r="K1030" s="179" t="s">
        <v>51</v>
      </c>
    </row>
    <row r="1031" spans="1:11" x14ac:dyDescent="0.2">
      <c r="A1031" s="173" t="s">
        <v>2608</v>
      </c>
      <c r="B1031" s="174" t="s">
        <v>406</v>
      </c>
      <c r="C1031" s="174" t="s">
        <v>56</v>
      </c>
      <c r="D1031" s="174" t="s">
        <v>407</v>
      </c>
      <c r="E1031" s="175" t="s">
        <v>58</v>
      </c>
      <c r="F1031" s="174">
        <v>287.7</v>
      </c>
      <c r="G1031" s="174">
        <v>3.84</v>
      </c>
      <c r="H1031" s="176" t="s">
        <v>408</v>
      </c>
      <c r="I1031" s="177">
        <v>1363.69</v>
      </c>
      <c r="J1031" s="181">
        <v>1.5776207320167138E-4</v>
      </c>
      <c r="K1031" s="179" t="s">
        <v>60</v>
      </c>
    </row>
    <row r="1032" spans="1:11" ht="19.5" x14ac:dyDescent="0.2">
      <c r="A1032" s="173" t="s">
        <v>2609</v>
      </c>
      <c r="B1032" s="174" t="s">
        <v>410</v>
      </c>
      <c r="C1032" s="174" t="s">
        <v>56</v>
      </c>
      <c r="D1032" s="174" t="s">
        <v>411</v>
      </c>
      <c r="E1032" s="175" t="s">
        <v>58</v>
      </c>
      <c r="F1032" s="174">
        <v>287.7</v>
      </c>
      <c r="G1032" s="174">
        <v>17.3</v>
      </c>
      <c r="H1032" s="176" t="s">
        <v>412</v>
      </c>
      <c r="I1032" s="177">
        <v>6148.14</v>
      </c>
      <c r="J1032" s="181">
        <v>7.1126378629609655E-4</v>
      </c>
      <c r="K1032" s="179" t="s">
        <v>60</v>
      </c>
    </row>
    <row r="1033" spans="1:11" ht="19.5" x14ac:dyDescent="0.2">
      <c r="A1033" s="173" t="s">
        <v>2610</v>
      </c>
      <c r="B1033" s="174" t="s">
        <v>414</v>
      </c>
      <c r="C1033" s="174" t="s">
        <v>56</v>
      </c>
      <c r="D1033" s="174" t="s">
        <v>415</v>
      </c>
      <c r="E1033" s="175" t="s">
        <v>58</v>
      </c>
      <c r="F1033" s="174">
        <v>287.7</v>
      </c>
      <c r="G1033" s="174">
        <v>11.98</v>
      </c>
      <c r="H1033" s="176" t="s">
        <v>416</v>
      </c>
      <c r="I1033" s="177">
        <v>4257.96</v>
      </c>
      <c r="J1033" s="181">
        <v>4.9259332928289321E-4</v>
      </c>
      <c r="K1033" s="179" t="s">
        <v>60</v>
      </c>
    </row>
    <row r="1034" spans="1:11" ht="19.5" x14ac:dyDescent="0.2">
      <c r="A1034" s="173" t="s">
        <v>2611</v>
      </c>
      <c r="B1034" s="174" t="s">
        <v>2612</v>
      </c>
      <c r="C1034" s="174" t="s">
        <v>56</v>
      </c>
      <c r="D1034" s="174" t="s">
        <v>2613</v>
      </c>
      <c r="E1034" s="175" t="s">
        <v>58</v>
      </c>
      <c r="F1034" s="174">
        <v>317.61</v>
      </c>
      <c r="G1034" s="174">
        <v>4.43</v>
      </c>
      <c r="H1034" s="176" t="s">
        <v>715</v>
      </c>
      <c r="I1034" s="177">
        <v>1737.32</v>
      </c>
      <c r="J1034" s="181">
        <v>2.0098644487730183E-4</v>
      </c>
      <c r="K1034" s="179" t="s">
        <v>60</v>
      </c>
    </row>
    <row r="1035" spans="1:11" ht="19.5" x14ac:dyDescent="0.2">
      <c r="A1035" s="173" t="s">
        <v>2614</v>
      </c>
      <c r="B1035" s="174" t="s">
        <v>2615</v>
      </c>
      <c r="C1035" s="174" t="s">
        <v>56</v>
      </c>
      <c r="D1035" s="174" t="s">
        <v>2616</v>
      </c>
      <c r="E1035" s="175" t="s">
        <v>58</v>
      </c>
      <c r="F1035" s="174">
        <v>317.61</v>
      </c>
      <c r="G1035" s="174">
        <v>26.73</v>
      </c>
      <c r="H1035" s="176" t="s">
        <v>2617</v>
      </c>
      <c r="I1035" s="177">
        <v>10487.48</v>
      </c>
      <c r="J1035" s="181">
        <v>1.2132717754482797E-3</v>
      </c>
      <c r="K1035" s="179" t="s">
        <v>60</v>
      </c>
    </row>
    <row r="1036" spans="1:11" ht="19.5" x14ac:dyDescent="0.2">
      <c r="A1036" s="173" t="s">
        <v>2618</v>
      </c>
      <c r="B1036" s="174" t="s">
        <v>414</v>
      </c>
      <c r="C1036" s="174" t="s">
        <v>56</v>
      </c>
      <c r="D1036" s="174" t="s">
        <v>415</v>
      </c>
      <c r="E1036" s="175" t="s">
        <v>58</v>
      </c>
      <c r="F1036" s="174">
        <v>317.61</v>
      </c>
      <c r="G1036" s="174">
        <v>11.98</v>
      </c>
      <c r="H1036" s="176" t="s">
        <v>416</v>
      </c>
      <c r="I1036" s="177">
        <v>4700.62</v>
      </c>
      <c r="J1036" s="181">
        <v>5.4380361851538142E-4</v>
      </c>
      <c r="K1036" s="179" t="s">
        <v>60</v>
      </c>
    </row>
    <row r="1037" spans="1:11" x14ac:dyDescent="0.2">
      <c r="A1037" s="173" t="s">
        <v>2619</v>
      </c>
      <c r="B1037" s="174"/>
      <c r="C1037" s="174"/>
      <c r="D1037" s="174" t="s">
        <v>2620</v>
      </c>
      <c r="E1037" s="175"/>
      <c r="F1037" s="174"/>
      <c r="G1037" s="174"/>
      <c r="H1037" s="176" t="s">
        <v>50</v>
      </c>
      <c r="I1037" s="177">
        <v>47330.19</v>
      </c>
      <c r="J1037" s="181">
        <v>5.4755178225469239E-3</v>
      </c>
      <c r="K1037" s="179" t="s">
        <v>51</v>
      </c>
    </row>
    <row r="1038" spans="1:11" ht="19.5" x14ac:dyDescent="0.2">
      <c r="A1038" s="173" t="s">
        <v>2621</v>
      </c>
      <c r="B1038" s="174" t="s">
        <v>1296</v>
      </c>
      <c r="C1038" s="174" t="s">
        <v>69</v>
      </c>
      <c r="D1038" s="174" t="s">
        <v>1297</v>
      </c>
      <c r="E1038" s="175" t="s">
        <v>58</v>
      </c>
      <c r="F1038" s="174">
        <v>7.34</v>
      </c>
      <c r="G1038" s="174">
        <v>758.38</v>
      </c>
      <c r="H1038" s="176" t="s">
        <v>1298</v>
      </c>
      <c r="I1038" s="177">
        <v>6876.84</v>
      </c>
      <c r="J1038" s="181">
        <v>7.955653671114269E-4</v>
      </c>
      <c r="K1038" s="179" t="s">
        <v>60</v>
      </c>
    </row>
    <row r="1039" spans="1:11" x14ac:dyDescent="0.2">
      <c r="A1039" s="173" t="s">
        <v>2622</v>
      </c>
      <c r="B1039" s="174" t="s">
        <v>1300</v>
      </c>
      <c r="C1039" s="174" t="s">
        <v>69</v>
      </c>
      <c r="D1039" s="174" t="s">
        <v>1301</v>
      </c>
      <c r="E1039" s="175" t="s">
        <v>71</v>
      </c>
      <c r="F1039" s="174">
        <v>4</v>
      </c>
      <c r="G1039" s="174">
        <v>128.72999999999999</v>
      </c>
      <c r="H1039" s="176" t="s">
        <v>1302</v>
      </c>
      <c r="I1039" s="177">
        <v>636.12</v>
      </c>
      <c r="J1039" s="181">
        <v>7.3591219415737594E-5</v>
      </c>
      <c r="K1039" s="179" t="s">
        <v>60</v>
      </c>
    </row>
    <row r="1040" spans="1:11" ht="19.5" x14ac:dyDescent="0.2">
      <c r="A1040" s="173" t="s">
        <v>2623</v>
      </c>
      <c r="B1040" s="174" t="s">
        <v>1304</v>
      </c>
      <c r="C1040" s="174" t="s">
        <v>56</v>
      </c>
      <c r="D1040" s="174" t="s">
        <v>1305</v>
      </c>
      <c r="E1040" s="175" t="s">
        <v>58</v>
      </c>
      <c r="F1040" s="174">
        <v>27.3</v>
      </c>
      <c r="G1040" s="174">
        <v>900.36</v>
      </c>
      <c r="H1040" s="176" t="s">
        <v>1306</v>
      </c>
      <c r="I1040" s="177">
        <v>30365.79</v>
      </c>
      <c r="J1040" s="181">
        <v>3.5129464796299606E-3</v>
      </c>
      <c r="K1040" s="179" t="s">
        <v>60</v>
      </c>
    </row>
    <row r="1041" spans="1:11" ht="19.5" x14ac:dyDescent="0.2">
      <c r="A1041" s="173" t="s">
        <v>2624</v>
      </c>
      <c r="B1041" s="174" t="s">
        <v>1321</v>
      </c>
      <c r="C1041" s="174" t="s">
        <v>56</v>
      </c>
      <c r="D1041" s="174" t="s">
        <v>1322</v>
      </c>
      <c r="E1041" s="175" t="s">
        <v>71</v>
      </c>
      <c r="F1041" s="174">
        <v>4</v>
      </c>
      <c r="G1041" s="174">
        <v>274.70999999999998</v>
      </c>
      <c r="H1041" s="176" t="s">
        <v>1323</v>
      </c>
      <c r="I1041" s="177">
        <v>1357.48</v>
      </c>
      <c r="J1041" s="181">
        <v>1.570436529781731E-4</v>
      </c>
      <c r="K1041" s="179" t="s">
        <v>60</v>
      </c>
    </row>
    <row r="1042" spans="1:11" ht="19.5" x14ac:dyDescent="0.2">
      <c r="A1042" s="173" t="s">
        <v>2625</v>
      </c>
      <c r="B1042" s="174" t="s">
        <v>2626</v>
      </c>
      <c r="C1042" s="174" t="s">
        <v>56</v>
      </c>
      <c r="D1042" s="174" t="s">
        <v>2627</v>
      </c>
      <c r="E1042" s="175" t="s">
        <v>71</v>
      </c>
      <c r="F1042" s="174">
        <v>1</v>
      </c>
      <c r="G1042" s="174">
        <v>343.24</v>
      </c>
      <c r="H1042" s="176" t="s">
        <v>2628</v>
      </c>
      <c r="I1042" s="177">
        <v>424.03</v>
      </c>
      <c r="J1042" s="181">
        <v>4.905502856199335E-5</v>
      </c>
      <c r="K1042" s="179" t="s">
        <v>60</v>
      </c>
    </row>
    <row r="1043" spans="1:11" ht="19.5" x14ac:dyDescent="0.2">
      <c r="A1043" s="173" t="s">
        <v>2629</v>
      </c>
      <c r="B1043" s="174" t="s">
        <v>2630</v>
      </c>
      <c r="C1043" s="174" t="s">
        <v>56</v>
      </c>
      <c r="D1043" s="174" t="s">
        <v>2631</v>
      </c>
      <c r="E1043" s="175" t="s">
        <v>71</v>
      </c>
      <c r="F1043" s="174">
        <v>4</v>
      </c>
      <c r="G1043" s="174">
        <v>79.47</v>
      </c>
      <c r="H1043" s="176" t="s">
        <v>2632</v>
      </c>
      <c r="I1043" s="177">
        <v>392.68</v>
      </c>
      <c r="J1043" s="181">
        <v>4.5428221153511661E-5</v>
      </c>
      <c r="K1043" s="179" t="s">
        <v>60</v>
      </c>
    </row>
    <row r="1044" spans="1:11" ht="19.5" x14ac:dyDescent="0.2">
      <c r="A1044" s="173" t="s">
        <v>2633</v>
      </c>
      <c r="B1044" s="174" t="s">
        <v>2634</v>
      </c>
      <c r="C1044" s="174" t="s">
        <v>56</v>
      </c>
      <c r="D1044" s="174" t="s">
        <v>2635</v>
      </c>
      <c r="E1044" s="175" t="s">
        <v>71</v>
      </c>
      <c r="F1044" s="174">
        <v>1</v>
      </c>
      <c r="G1044" s="174">
        <v>92.99</v>
      </c>
      <c r="H1044" s="176" t="s">
        <v>2636</v>
      </c>
      <c r="I1044" s="177">
        <v>114.87</v>
      </c>
      <c r="J1044" s="181">
        <v>1.3289038820168801E-5</v>
      </c>
      <c r="K1044" s="179" t="s">
        <v>60</v>
      </c>
    </row>
    <row r="1045" spans="1:11" ht="29.25" x14ac:dyDescent="0.2">
      <c r="A1045" s="173" t="s">
        <v>2637</v>
      </c>
      <c r="B1045" s="174" t="s">
        <v>2638</v>
      </c>
      <c r="C1045" s="174" t="s">
        <v>56</v>
      </c>
      <c r="D1045" s="174" t="s">
        <v>2639</v>
      </c>
      <c r="E1045" s="175" t="s">
        <v>71</v>
      </c>
      <c r="F1045" s="174">
        <v>1</v>
      </c>
      <c r="G1045" s="174">
        <v>624.46</v>
      </c>
      <c r="H1045" s="176" t="s">
        <v>2640</v>
      </c>
      <c r="I1045" s="177">
        <v>771.45</v>
      </c>
      <c r="J1045" s="181">
        <v>8.9247227281441817E-5</v>
      </c>
      <c r="K1045" s="179" t="s">
        <v>60</v>
      </c>
    </row>
    <row r="1046" spans="1:11" ht="19.5" x14ac:dyDescent="0.2">
      <c r="A1046" s="173" t="s">
        <v>2641</v>
      </c>
      <c r="B1046" s="174" t="s">
        <v>2642</v>
      </c>
      <c r="C1046" s="174" t="s">
        <v>69</v>
      </c>
      <c r="D1046" s="174" t="s">
        <v>2643</v>
      </c>
      <c r="E1046" s="175" t="s">
        <v>71</v>
      </c>
      <c r="F1046" s="174">
        <v>1</v>
      </c>
      <c r="G1046" s="174">
        <v>517.25</v>
      </c>
      <c r="H1046" s="176" t="s">
        <v>2644</v>
      </c>
      <c r="I1046" s="177">
        <v>639.01</v>
      </c>
      <c r="J1046" s="181">
        <v>7.3925556685610391E-5</v>
      </c>
      <c r="K1046" s="179" t="s">
        <v>60</v>
      </c>
    </row>
    <row r="1047" spans="1:11" ht="19.5" x14ac:dyDescent="0.2">
      <c r="A1047" s="173" t="s">
        <v>2645</v>
      </c>
      <c r="B1047" s="174" t="s">
        <v>1822</v>
      </c>
      <c r="C1047" s="174" t="s">
        <v>56</v>
      </c>
      <c r="D1047" s="174" t="s">
        <v>1823</v>
      </c>
      <c r="E1047" s="175" t="s">
        <v>71</v>
      </c>
      <c r="F1047" s="174">
        <v>2</v>
      </c>
      <c r="G1047" s="174">
        <v>58</v>
      </c>
      <c r="H1047" s="176" t="s">
        <v>1824</v>
      </c>
      <c r="I1047" s="177">
        <v>143.30000000000001</v>
      </c>
      <c r="J1047" s="181">
        <v>1.6578038329678671E-5</v>
      </c>
      <c r="K1047" s="179" t="s">
        <v>60</v>
      </c>
    </row>
    <row r="1048" spans="1:11" ht="19.5" x14ac:dyDescent="0.2">
      <c r="A1048" s="173" t="s">
        <v>2646</v>
      </c>
      <c r="B1048" s="174" t="s">
        <v>2647</v>
      </c>
      <c r="C1048" s="174" t="s">
        <v>56</v>
      </c>
      <c r="D1048" s="174" t="s">
        <v>2648</v>
      </c>
      <c r="E1048" s="175" t="s">
        <v>71</v>
      </c>
      <c r="F1048" s="174">
        <v>2</v>
      </c>
      <c r="G1048" s="174">
        <v>22.59</v>
      </c>
      <c r="H1048" s="176" t="s">
        <v>533</v>
      </c>
      <c r="I1048" s="177">
        <v>55.8</v>
      </c>
      <c r="J1048" s="181">
        <v>6.4553701241875082E-6</v>
      </c>
      <c r="K1048" s="179" t="s">
        <v>60</v>
      </c>
    </row>
    <row r="1049" spans="1:11" ht="19.5" x14ac:dyDescent="0.2">
      <c r="A1049" s="173" t="s">
        <v>2649</v>
      </c>
      <c r="B1049" s="174" t="s">
        <v>466</v>
      </c>
      <c r="C1049" s="174" t="s">
        <v>56</v>
      </c>
      <c r="D1049" s="174" t="s">
        <v>467</v>
      </c>
      <c r="E1049" s="175" t="s">
        <v>71</v>
      </c>
      <c r="F1049" s="174">
        <v>5</v>
      </c>
      <c r="G1049" s="174">
        <v>314.52</v>
      </c>
      <c r="H1049" s="176" t="s">
        <v>468</v>
      </c>
      <c r="I1049" s="177">
        <v>1942.75</v>
      </c>
      <c r="J1049" s="181">
        <v>2.247521560710624E-4</v>
      </c>
      <c r="K1049" s="179" t="s">
        <v>60</v>
      </c>
    </row>
    <row r="1050" spans="1:11" ht="19.5" x14ac:dyDescent="0.2">
      <c r="A1050" s="173" t="s">
        <v>2650</v>
      </c>
      <c r="B1050" s="174" t="s">
        <v>1809</v>
      </c>
      <c r="C1050" s="174" t="s">
        <v>56</v>
      </c>
      <c r="D1050" s="174" t="s">
        <v>1810</v>
      </c>
      <c r="E1050" s="175" t="s">
        <v>71</v>
      </c>
      <c r="F1050" s="174">
        <v>2</v>
      </c>
      <c r="G1050" s="174">
        <v>629.35</v>
      </c>
      <c r="H1050" s="176" t="s">
        <v>1811</v>
      </c>
      <c r="I1050" s="177">
        <v>1554.98</v>
      </c>
      <c r="J1050" s="181">
        <v>1.7989196121342459E-4</v>
      </c>
      <c r="K1050" s="179" t="s">
        <v>60</v>
      </c>
    </row>
    <row r="1051" spans="1:11" ht="19.5" x14ac:dyDescent="0.2">
      <c r="A1051" s="173" t="s">
        <v>2651</v>
      </c>
      <c r="B1051" s="174" t="s">
        <v>1316</v>
      </c>
      <c r="C1051" s="174" t="s">
        <v>56</v>
      </c>
      <c r="D1051" s="174" t="s">
        <v>1317</v>
      </c>
      <c r="E1051" s="175" t="s">
        <v>71</v>
      </c>
      <c r="F1051" s="174">
        <v>4</v>
      </c>
      <c r="G1051" s="174">
        <v>109.14</v>
      </c>
      <c r="H1051" s="176" t="s">
        <v>1318</v>
      </c>
      <c r="I1051" s="177">
        <v>539.32000000000005</v>
      </c>
      <c r="J1051" s="181">
        <v>6.2392656189548507E-5</v>
      </c>
      <c r="K1051" s="179" t="s">
        <v>60</v>
      </c>
    </row>
    <row r="1052" spans="1:11" x14ac:dyDescent="0.2">
      <c r="A1052" s="173" t="s">
        <v>2652</v>
      </c>
      <c r="B1052" s="174" t="s">
        <v>1325</v>
      </c>
      <c r="C1052" s="174" t="s">
        <v>69</v>
      </c>
      <c r="D1052" s="174" t="s">
        <v>1326</v>
      </c>
      <c r="E1052" s="175" t="s">
        <v>58</v>
      </c>
      <c r="F1052" s="174">
        <v>1.1200000000000001</v>
      </c>
      <c r="G1052" s="174">
        <v>484.63</v>
      </c>
      <c r="H1052" s="176" t="s">
        <v>1327</v>
      </c>
      <c r="I1052" s="177">
        <v>670.55</v>
      </c>
      <c r="J1052" s="181">
        <v>7.7574344745052573E-5</v>
      </c>
      <c r="K1052" s="179" t="s">
        <v>60</v>
      </c>
    </row>
    <row r="1053" spans="1:11" x14ac:dyDescent="0.2">
      <c r="A1053" s="173" t="s">
        <v>2653</v>
      </c>
      <c r="B1053" s="174" t="s">
        <v>483</v>
      </c>
      <c r="C1053" s="174" t="s">
        <v>69</v>
      </c>
      <c r="D1053" s="174" t="s">
        <v>484</v>
      </c>
      <c r="E1053" s="175" t="s">
        <v>71</v>
      </c>
      <c r="F1053" s="174">
        <v>2</v>
      </c>
      <c r="G1053" s="174">
        <v>62.96</v>
      </c>
      <c r="H1053" s="176" t="s">
        <v>485</v>
      </c>
      <c r="I1053" s="177">
        <v>155.56</v>
      </c>
      <c r="J1053" s="181">
        <v>1.7996368754813779E-5</v>
      </c>
      <c r="K1053" s="179" t="s">
        <v>60</v>
      </c>
    </row>
    <row r="1054" spans="1:11" ht="19.5" x14ac:dyDescent="0.2">
      <c r="A1054" s="173" t="s">
        <v>2654</v>
      </c>
      <c r="B1054" s="174" t="s">
        <v>487</v>
      </c>
      <c r="C1054" s="174" t="s">
        <v>56</v>
      </c>
      <c r="D1054" s="174" t="s">
        <v>488</v>
      </c>
      <c r="E1054" s="175" t="s">
        <v>71</v>
      </c>
      <c r="F1054" s="174">
        <v>4</v>
      </c>
      <c r="G1054" s="174">
        <v>60.87</v>
      </c>
      <c r="H1054" s="176" t="s">
        <v>489</v>
      </c>
      <c r="I1054" s="177">
        <v>300.76</v>
      </c>
      <c r="J1054" s="181">
        <v>3.4794213594097398E-5</v>
      </c>
      <c r="K1054" s="179" t="s">
        <v>60</v>
      </c>
    </row>
    <row r="1055" spans="1:11" x14ac:dyDescent="0.2">
      <c r="A1055" s="173" t="s">
        <v>2655</v>
      </c>
      <c r="B1055" s="174" t="s">
        <v>2656</v>
      </c>
      <c r="C1055" s="174" t="s">
        <v>69</v>
      </c>
      <c r="D1055" s="174" t="s">
        <v>2657</v>
      </c>
      <c r="E1055" s="175" t="s">
        <v>71</v>
      </c>
      <c r="F1055" s="174">
        <v>5</v>
      </c>
      <c r="G1055" s="174">
        <v>62.96</v>
      </c>
      <c r="H1055" s="176" t="s">
        <v>485</v>
      </c>
      <c r="I1055" s="177">
        <v>388.9</v>
      </c>
      <c r="J1055" s="181">
        <v>4.4990921887034445E-5</v>
      </c>
      <c r="K1055" s="179" t="s">
        <v>60</v>
      </c>
    </row>
    <row r="1056" spans="1:11" x14ac:dyDescent="0.2">
      <c r="A1056" s="173" t="s">
        <v>2658</v>
      </c>
      <c r="B1056" s="174"/>
      <c r="C1056" s="174"/>
      <c r="D1056" s="174" t="s">
        <v>430</v>
      </c>
      <c r="E1056" s="175"/>
      <c r="F1056" s="174"/>
      <c r="G1056" s="174"/>
      <c r="H1056" s="176" t="s">
        <v>50</v>
      </c>
      <c r="I1056" s="177">
        <v>81253.350000000006</v>
      </c>
      <c r="J1056" s="181">
        <v>9.4000080301102334E-3</v>
      </c>
      <c r="K1056" s="179" t="s">
        <v>51</v>
      </c>
    </row>
    <row r="1057" spans="1:11" ht="39" x14ac:dyDescent="0.2">
      <c r="A1057" s="173" t="s">
        <v>2659</v>
      </c>
      <c r="B1057" s="174" t="s">
        <v>2660</v>
      </c>
      <c r="C1057" s="174" t="s">
        <v>56</v>
      </c>
      <c r="D1057" s="174" t="s">
        <v>2661</v>
      </c>
      <c r="E1057" s="175" t="s">
        <v>71</v>
      </c>
      <c r="F1057" s="174">
        <v>4</v>
      </c>
      <c r="G1057" s="174">
        <v>1035.33</v>
      </c>
      <c r="H1057" s="176" t="s">
        <v>2662</v>
      </c>
      <c r="I1057" s="177">
        <v>5116.16</v>
      </c>
      <c r="J1057" s="181">
        <v>5.9187645904235054E-4</v>
      </c>
      <c r="K1057" s="179" t="s">
        <v>60</v>
      </c>
    </row>
    <row r="1058" spans="1:11" ht="19.5" x14ac:dyDescent="0.2">
      <c r="A1058" s="173" t="s">
        <v>2663</v>
      </c>
      <c r="B1058" s="174" t="s">
        <v>1254</v>
      </c>
      <c r="C1058" s="174" t="s">
        <v>69</v>
      </c>
      <c r="D1058" s="174" t="s">
        <v>1255</v>
      </c>
      <c r="E1058" s="175" t="s">
        <v>389</v>
      </c>
      <c r="F1058" s="174">
        <v>11.52</v>
      </c>
      <c r="G1058" s="174">
        <v>1173.67</v>
      </c>
      <c r="H1058" s="176" t="s">
        <v>1256</v>
      </c>
      <c r="I1058" s="177">
        <v>16703.419999999998</v>
      </c>
      <c r="J1058" s="181">
        <v>1.9323791835081738E-3</v>
      </c>
      <c r="K1058" s="179" t="s">
        <v>60</v>
      </c>
    </row>
    <row r="1059" spans="1:11" ht="19.5" x14ac:dyDescent="0.2">
      <c r="A1059" s="173" t="s">
        <v>2664</v>
      </c>
      <c r="B1059" s="174" t="s">
        <v>2665</v>
      </c>
      <c r="C1059" s="174" t="s">
        <v>69</v>
      </c>
      <c r="D1059" s="174" t="s">
        <v>2666</v>
      </c>
      <c r="E1059" s="175" t="s">
        <v>58</v>
      </c>
      <c r="F1059" s="174">
        <v>6.93</v>
      </c>
      <c r="G1059" s="174">
        <v>578.75</v>
      </c>
      <c r="H1059" s="176" t="s">
        <v>2667</v>
      </c>
      <c r="I1059" s="177">
        <v>4954.8100000000004</v>
      </c>
      <c r="J1059" s="181">
        <v>5.7321025887142483E-4</v>
      </c>
      <c r="K1059" s="179" t="s">
        <v>60</v>
      </c>
    </row>
    <row r="1060" spans="1:11" ht="19.5" x14ac:dyDescent="0.2">
      <c r="A1060" s="173" t="s">
        <v>2668</v>
      </c>
      <c r="B1060" s="174" t="s">
        <v>2669</v>
      </c>
      <c r="C1060" s="174" t="s">
        <v>56</v>
      </c>
      <c r="D1060" s="174" t="s">
        <v>2670</v>
      </c>
      <c r="E1060" s="175" t="s">
        <v>58</v>
      </c>
      <c r="F1060" s="174">
        <v>6.93</v>
      </c>
      <c r="G1060" s="174">
        <v>310.61</v>
      </c>
      <c r="H1060" s="176" t="s">
        <v>2671</v>
      </c>
      <c r="I1060" s="177">
        <v>2659.17</v>
      </c>
      <c r="J1060" s="181">
        <v>3.0763309270852502E-4</v>
      </c>
      <c r="K1060" s="179" t="s">
        <v>60</v>
      </c>
    </row>
    <row r="1061" spans="1:11" ht="29.25" x14ac:dyDescent="0.2">
      <c r="A1061" s="173" t="s">
        <v>2672</v>
      </c>
      <c r="B1061" s="174" t="s">
        <v>2673</v>
      </c>
      <c r="C1061" s="174" t="s">
        <v>69</v>
      </c>
      <c r="D1061" s="174" t="s">
        <v>2674</v>
      </c>
      <c r="E1061" s="175" t="s">
        <v>389</v>
      </c>
      <c r="F1061" s="174">
        <v>12</v>
      </c>
      <c r="G1061" s="174">
        <v>537.54</v>
      </c>
      <c r="H1061" s="176" t="s">
        <v>2675</v>
      </c>
      <c r="I1061" s="177">
        <v>7968.84</v>
      </c>
      <c r="J1061" s="181">
        <v>9.2189626631595666E-4</v>
      </c>
      <c r="K1061" s="179" t="s">
        <v>60</v>
      </c>
    </row>
    <row r="1062" spans="1:11" x14ac:dyDescent="0.2">
      <c r="A1062" s="173" t="s">
        <v>2676</v>
      </c>
      <c r="B1062" s="174" t="s">
        <v>2677</v>
      </c>
      <c r="C1062" s="174" t="s">
        <v>69</v>
      </c>
      <c r="D1062" s="174" t="s">
        <v>2678</v>
      </c>
      <c r="E1062" s="175" t="s">
        <v>58</v>
      </c>
      <c r="F1062" s="174">
        <v>1.89</v>
      </c>
      <c r="G1062" s="174">
        <v>1736.01</v>
      </c>
      <c r="H1062" s="176" t="s">
        <v>2679</v>
      </c>
      <c r="I1062" s="177">
        <v>4053.4</v>
      </c>
      <c r="J1062" s="181">
        <v>4.6892826633300439E-4</v>
      </c>
      <c r="K1062" s="179" t="s">
        <v>60</v>
      </c>
    </row>
    <row r="1063" spans="1:11" x14ac:dyDescent="0.2">
      <c r="A1063" s="173" t="s">
        <v>2680</v>
      </c>
      <c r="B1063" s="174" t="s">
        <v>2681</v>
      </c>
      <c r="C1063" s="174" t="s">
        <v>69</v>
      </c>
      <c r="D1063" s="174" t="s">
        <v>2682</v>
      </c>
      <c r="E1063" s="175" t="s">
        <v>58</v>
      </c>
      <c r="F1063" s="174">
        <v>17.28</v>
      </c>
      <c r="G1063" s="174">
        <v>1076.1300000000001</v>
      </c>
      <c r="H1063" s="176" t="s">
        <v>2683</v>
      </c>
      <c r="I1063" s="177">
        <v>22972.89</v>
      </c>
      <c r="J1063" s="181">
        <v>2.6576793507570961E-3</v>
      </c>
      <c r="K1063" s="179" t="s">
        <v>60</v>
      </c>
    </row>
    <row r="1064" spans="1:11" ht="19.5" x14ac:dyDescent="0.2">
      <c r="A1064" s="173" t="s">
        <v>2684</v>
      </c>
      <c r="B1064" s="174" t="s">
        <v>452</v>
      </c>
      <c r="C1064" s="174" t="s">
        <v>69</v>
      </c>
      <c r="D1064" s="174" t="s">
        <v>453</v>
      </c>
      <c r="E1064" s="175" t="s">
        <v>58</v>
      </c>
      <c r="F1064" s="174">
        <v>13.86</v>
      </c>
      <c r="G1064" s="174">
        <v>496.3</v>
      </c>
      <c r="H1064" s="176" t="s">
        <v>454</v>
      </c>
      <c r="I1064" s="177">
        <v>8497.84</v>
      </c>
      <c r="J1064" s="181">
        <v>9.8309502609544028E-4</v>
      </c>
      <c r="K1064" s="179" t="s">
        <v>60</v>
      </c>
    </row>
    <row r="1065" spans="1:11" x14ac:dyDescent="0.2">
      <c r="A1065" s="173" t="s">
        <v>2685</v>
      </c>
      <c r="B1065" s="174" t="s">
        <v>318</v>
      </c>
      <c r="C1065" s="174" t="s">
        <v>56</v>
      </c>
      <c r="D1065" s="174" t="s">
        <v>319</v>
      </c>
      <c r="E1065" s="175" t="s">
        <v>85</v>
      </c>
      <c r="F1065" s="174">
        <v>85.82</v>
      </c>
      <c r="G1065" s="174">
        <v>50.91</v>
      </c>
      <c r="H1065" s="176" t="s">
        <v>320</v>
      </c>
      <c r="I1065" s="177">
        <v>5397.21</v>
      </c>
      <c r="J1065" s="181">
        <v>6.2439046931838814E-4</v>
      </c>
      <c r="K1065" s="179" t="s">
        <v>60</v>
      </c>
    </row>
    <row r="1066" spans="1:11" x14ac:dyDescent="0.2">
      <c r="A1066" s="173" t="s">
        <v>2686</v>
      </c>
      <c r="B1066" s="174" t="s">
        <v>322</v>
      </c>
      <c r="C1066" s="174" t="s">
        <v>56</v>
      </c>
      <c r="D1066" s="174" t="s">
        <v>323</v>
      </c>
      <c r="E1066" s="175" t="s">
        <v>85</v>
      </c>
      <c r="F1066" s="174">
        <v>59.22</v>
      </c>
      <c r="G1066" s="174">
        <v>40.049999999999997</v>
      </c>
      <c r="H1066" s="176" t="s">
        <v>324</v>
      </c>
      <c r="I1066" s="177">
        <v>2929.61</v>
      </c>
      <c r="J1066" s="181">
        <v>3.3891965715987396E-4</v>
      </c>
      <c r="K1066" s="179" t="s">
        <v>60</v>
      </c>
    </row>
    <row r="1067" spans="1:11" x14ac:dyDescent="0.2">
      <c r="A1067" s="173" t="s">
        <v>2687</v>
      </c>
      <c r="B1067" s="174"/>
      <c r="C1067" s="174"/>
      <c r="D1067" s="174" t="s">
        <v>35</v>
      </c>
      <c r="E1067" s="175"/>
      <c r="F1067" s="174"/>
      <c r="G1067" s="174"/>
      <c r="H1067" s="176" t="s">
        <v>50</v>
      </c>
      <c r="I1067" s="177">
        <v>280706.26</v>
      </c>
      <c r="J1067" s="181">
        <v>3.2474243807820984E-2</v>
      </c>
      <c r="K1067" s="179" t="s">
        <v>51</v>
      </c>
    </row>
    <row r="1068" spans="1:11" ht="19.5" x14ac:dyDescent="0.2">
      <c r="A1068" s="173" t="s">
        <v>2688</v>
      </c>
      <c r="B1068" s="174" t="s">
        <v>2689</v>
      </c>
      <c r="C1068" s="174" t="s">
        <v>69</v>
      </c>
      <c r="D1068" s="174" t="s">
        <v>2690</v>
      </c>
      <c r="E1068" s="175" t="s">
        <v>71</v>
      </c>
      <c r="F1068" s="174">
        <v>1</v>
      </c>
      <c r="G1068" s="174">
        <v>197615.66</v>
      </c>
      <c r="H1068" s="176" t="s">
        <v>2691</v>
      </c>
      <c r="I1068" s="177">
        <v>227811.33</v>
      </c>
      <c r="J1068" s="181">
        <v>2.6354954366190349E-2</v>
      </c>
      <c r="K1068" s="179" t="s">
        <v>66</v>
      </c>
    </row>
    <row r="1069" spans="1:11" ht="19.5" x14ac:dyDescent="0.2">
      <c r="A1069" s="173" t="s">
        <v>2692</v>
      </c>
      <c r="B1069" s="174" t="s">
        <v>2693</v>
      </c>
      <c r="C1069" s="174" t="s">
        <v>56</v>
      </c>
      <c r="D1069" s="174" t="s">
        <v>2694</v>
      </c>
      <c r="E1069" s="175" t="s">
        <v>58</v>
      </c>
      <c r="F1069" s="174">
        <v>153.6</v>
      </c>
      <c r="G1069" s="174">
        <v>183.65</v>
      </c>
      <c r="H1069" s="176" t="s">
        <v>2695</v>
      </c>
      <c r="I1069" s="177">
        <v>34848.76</v>
      </c>
      <c r="J1069" s="181">
        <v>4.0315706840319118E-3</v>
      </c>
      <c r="K1069" s="179" t="s">
        <v>60</v>
      </c>
    </row>
    <row r="1070" spans="1:11" ht="19.5" x14ac:dyDescent="0.2">
      <c r="A1070" s="173" t="s">
        <v>2696</v>
      </c>
      <c r="B1070" s="174" t="s">
        <v>2697</v>
      </c>
      <c r="C1070" s="174" t="s">
        <v>69</v>
      </c>
      <c r="D1070" s="174" t="s">
        <v>2698</v>
      </c>
      <c r="E1070" s="175" t="s">
        <v>2699</v>
      </c>
      <c r="F1070" s="174">
        <v>9.5</v>
      </c>
      <c r="G1070" s="174">
        <v>1517</v>
      </c>
      <c r="H1070" s="176" t="s">
        <v>2700</v>
      </c>
      <c r="I1070" s="177">
        <v>17803.95</v>
      </c>
      <c r="J1070" s="181">
        <v>2.0596968982531934E-3</v>
      </c>
      <c r="K1070" s="179" t="s">
        <v>60</v>
      </c>
    </row>
    <row r="1071" spans="1:11" ht="19.5" x14ac:dyDescent="0.2">
      <c r="A1071" s="173" t="s">
        <v>2701</v>
      </c>
      <c r="B1071" s="174" t="s">
        <v>2702</v>
      </c>
      <c r="C1071" s="174" t="s">
        <v>69</v>
      </c>
      <c r="D1071" s="174" t="s">
        <v>2703</v>
      </c>
      <c r="E1071" s="175" t="s">
        <v>58</v>
      </c>
      <c r="F1071" s="174">
        <v>2.16</v>
      </c>
      <c r="G1071" s="174">
        <v>90.78</v>
      </c>
      <c r="H1071" s="176" t="s">
        <v>2704</v>
      </c>
      <c r="I1071" s="177">
        <v>242.22</v>
      </c>
      <c r="J1071" s="181">
        <v>2.8021859345532225E-5</v>
      </c>
      <c r="K1071" s="179" t="s">
        <v>60</v>
      </c>
    </row>
    <row r="1072" spans="1:11" x14ac:dyDescent="0.2">
      <c r="A1072" s="173" t="s">
        <v>26</v>
      </c>
      <c r="B1072" s="174"/>
      <c r="C1072" s="174"/>
      <c r="D1072" s="174" t="s">
        <v>27</v>
      </c>
      <c r="E1072" s="175"/>
      <c r="F1072" s="174"/>
      <c r="G1072" s="174"/>
      <c r="H1072" s="176" t="s">
        <v>50</v>
      </c>
      <c r="I1072" s="177">
        <v>272866.28999999998</v>
      </c>
      <c r="J1072" s="181">
        <v>3.1567256207238076E-2</v>
      </c>
      <c r="K1072" s="179" t="s">
        <v>51</v>
      </c>
    </row>
    <row r="1073" spans="1:11" x14ac:dyDescent="0.2">
      <c r="A1073" s="173" t="s">
        <v>2705</v>
      </c>
      <c r="B1073" s="174"/>
      <c r="C1073" s="174"/>
      <c r="D1073" s="174" t="s">
        <v>931</v>
      </c>
      <c r="E1073" s="175"/>
      <c r="F1073" s="174"/>
      <c r="G1073" s="174"/>
      <c r="H1073" s="176" t="s">
        <v>50</v>
      </c>
      <c r="I1073" s="177">
        <v>12209.66</v>
      </c>
      <c r="J1073" s="181">
        <v>1.41250670950694E-3</v>
      </c>
      <c r="K1073" s="179" t="s">
        <v>51</v>
      </c>
    </row>
    <row r="1074" spans="1:11" ht="19.5" x14ac:dyDescent="0.2">
      <c r="A1074" s="173" t="s">
        <v>2706</v>
      </c>
      <c r="B1074" s="174" t="s">
        <v>933</v>
      </c>
      <c r="C1074" s="174" t="s">
        <v>69</v>
      </c>
      <c r="D1074" s="174" t="s">
        <v>934</v>
      </c>
      <c r="E1074" s="175" t="s">
        <v>71</v>
      </c>
      <c r="F1074" s="174">
        <v>13</v>
      </c>
      <c r="G1074" s="174">
        <v>567.36</v>
      </c>
      <c r="H1074" s="176" t="s">
        <v>935</v>
      </c>
      <c r="I1074" s="177">
        <v>9111.83</v>
      </c>
      <c r="J1074" s="181">
        <v>1.0541260781124634E-3</v>
      </c>
      <c r="K1074" s="179" t="s">
        <v>60</v>
      </c>
    </row>
    <row r="1075" spans="1:11" x14ac:dyDescent="0.2">
      <c r="A1075" s="173" t="s">
        <v>2707</v>
      </c>
      <c r="B1075" s="174" t="s">
        <v>2708</v>
      </c>
      <c r="C1075" s="174" t="s">
        <v>69</v>
      </c>
      <c r="D1075" s="174" t="s">
        <v>2709</v>
      </c>
      <c r="E1075" s="175" t="s">
        <v>71</v>
      </c>
      <c r="F1075" s="174">
        <v>1</v>
      </c>
      <c r="G1075" s="174">
        <v>207.03</v>
      </c>
      <c r="H1075" s="176" t="s">
        <v>2710</v>
      </c>
      <c r="I1075" s="177">
        <v>255.76</v>
      </c>
      <c r="J1075" s="181">
        <v>2.9588269945559086E-5</v>
      </c>
      <c r="K1075" s="179" t="s">
        <v>60</v>
      </c>
    </row>
    <row r="1076" spans="1:11" ht="19.5" x14ac:dyDescent="0.2">
      <c r="A1076" s="173" t="s">
        <v>2711</v>
      </c>
      <c r="B1076" s="174" t="s">
        <v>2712</v>
      </c>
      <c r="C1076" s="174" t="s">
        <v>69</v>
      </c>
      <c r="D1076" s="174" t="s">
        <v>2713</v>
      </c>
      <c r="E1076" s="175" t="s">
        <v>71</v>
      </c>
      <c r="F1076" s="174">
        <v>11</v>
      </c>
      <c r="G1076" s="174">
        <v>209.14</v>
      </c>
      <c r="H1076" s="176" t="s">
        <v>2714</v>
      </c>
      <c r="I1076" s="177">
        <v>2842.07</v>
      </c>
      <c r="J1076" s="181">
        <v>3.2879236144891741E-4</v>
      </c>
      <c r="K1076" s="179" t="s">
        <v>60</v>
      </c>
    </row>
    <row r="1077" spans="1:11" x14ac:dyDescent="0.2">
      <c r="A1077" s="173" t="s">
        <v>2715</v>
      </c>
      <c r="B1077" s="174"/>
      <c r="C1077" s="174"/>
      <c r="D1077" s="174" t="s">
        <v>525</v>
      </c>
      <c r="E1077" s="175"/>
      <c r="F1077" s="174"/>
      <c r="G1077" s="174"/>
      <c r="H1077" s="176" t="s">
        <v>50</v>
      </c>
      <c r="I1077" s="177">
        <v>2648.31</v>
      </c>
      <c r="J1077" s="181">
        <v>3.0637672497467775E-4</v>
      </c>
      <c r="K1077" s="179" t="s">
        <v>51</v>
      </c>
    </row>
    <row r="1078" spans="1:11" ht="19.5" x14ac:dyDescent="0.2">
      <c r="A1078" s="173" t="s">
        <v>2716</v>
      </c>
      <c r="B1078" s="174" t="s">
        <v>2717</v>
      </c>
      <c r="C1078" s="174" t="s">
        <v>56</v>
      </c>
      <c r="D1078" s="174" t="s">
        <v>2718</v>
      </c>
      <c r="E1078" s="175" t="s">
        <v>71</v>
      </c>
      <c r="F1078" s="174">
        <v>3</v>
      </c>
      <c r="G1078" s="174">
        <v>10.35</v>
      </c>
      <c r="H1078" s="176" t="s">
        <v>2719</v>
      </c>
      <c r="I1078" s="177">
        <v>38.340000000000003</v>
      </c>
      <c r="J1078" s="181">
        <v>4.4354639885546426E-6</v>
      </c>
      <c r="K1078" s="179" t="s">
        <v>60</v>
      </c>
    </row>
    <row r="1079" spans="1:11" ht="19.5" x14ac:dyDescent="0.2">
      <c r="A1079" s="173" t="s">
        <v>2720</v>
      </c>
      <c r="B1079" s="174" t="s">
        <v>1987</v>
      </c>
      <c r="C1079" s="174" t="s">
        <v>56</v>
      </c>
      <c r="D1079" s="174" t="s">
        <v>1988</v>
      </c>
      <c r="E1079" s="175" t="s">
        <v>71</v>
      </c>
      <c r="F1079" s="174">
        <v>7</v>
      </c>
      <c r="G1079" s="174">
        <v>45.3</v>
      </c>
      <c r="H1079" s="176" t="s">
        <v>1989</v>
      </c>
      <c r="I1079" s="177">
        <v>391.72</v>
      </c>
      <c r="J1079" s="181">
        <v>4.5317161022342846E-5</v>
      </c>
      <c r="K1079" s="179" t="s">
        <v>60</v>
      </c>
    </row>
    <row r="1080" spans="1:11" ht="29.25" x14ac:dyDescent="0.2">
      <c r="A1080" s="173" t="s">
        <v>2721</v>
      </c>
      <c r="B1080" s="174" t="s">
        <v>2722</v>
      </c>
      <c r="C1080" s="174" t="s">
        <v>56</v>
      </c>
      <c r="D1080" s="174" t="s">
        <v>2723</v>
      </c>
      <c r="E1080" s="175" t="s">
        <v>71</v>
      </c>
      <c r="F1080" s="174">
        <v>6</v>
      </c>
      <c r="G1080" s="174">
        <v>39.49</v>
      </c>
      <c r="H1080" s="176" t="s">
        <v>2724</v>
      </c>
      <c r="I1080" s="177">
        <v>292.68</v>
      </c>
      <c r="J1080" s="181">
        <v>3.3859457490093188E-5</v>
      </c>
      <c r="K1080" s="179" t="s">
        <v>60</v>
      </c>
    </row>
    <row r="1081" spans="1:11" ht="19.5" x14ac:dyDescent="0.2">
      <c r="A1081" s="173" t="s">
        <v>2725</v>
      </c>
      <c r="B1081" s="174" t="s">
        <v>2726</v>
      </c>
      <c r="C1081" s="174" t="s">
        <v>56</v>
      </c>
      <c r="D1081" s="174" t="s">
        <v>2727</v>
      </c>
      <c r="E1081" s="175" t="s">
        <v>71</v>
      </c>
      <c r="F1081" s="174">
        <v>2</v>
      </c>
      <c r="G1081" s="174">
        <v>196.02</v>
      </c>
      <c r="H1081" s="176" t="s">
        <v>2728</v>
      </c>
      <c r="I1081" s="177">
        <v>484.32</v>
      </c>
      <c r="J1081" s="181">
        <v>5.6029836174668347E-5</v>
      </c>
      <c r="K1081" s="179" t="s">
        <v>60</v>
      </c>
    </row>
    <row r="1082" spans="1:11" ht="19.5" x14ac:dyDescent="0.2">
      <c r="A1082" s="173" t="s">
        <v>2729</v>
      </c>
      <c r="B1082" s="174" t="s">
        <v>2730</v>
      </c>
      <c r="C1082" s="174" t="s">
        <v>56</v>
      </c>
      <c r="D1082" s="174" t="s">
        <v>2731</v>
      </c>
      <c r="E1082" s="175" t="s">
        <v>71</v>
      </c>
      <c r="F1082" s="174">
        <v>3</v>
      </c>
      <c r="G1082" s="174">
        <v>15.13</v>
      </c>
      <c r="H1082" s="176" t="s">
        <v>2732</v>
      </c>
      <c r="I1082" s="177">
        <v>56.07</v>
      </c>
      <c r="J1082" s="181">
        <v>6.486605786078738E-6</v>
      </c>
      <c r="K1082" s="179" t="s">
        <v>60</v>
      </c>
    </row>
    <row r="1083" spans="1:11" ht="19.5" x14ac:dyDescent="0.2">
      <c r="A1083" s="173" t="s">
        <v>2733</v>
      </c>
      <c r="B1083" s="174" t="s">
        <v>559</v>
      </c>
      <c r="C1083" s="174" t="s">
        <v>56</v>
      </c>
      <c r="D1083" s="174" t="s">
        <v>560</v>
      </c>
      <c r="E1083" s="175" t="s">
        <v>71</v>
      </c>
      <c r="F1083" s="174">
        <v>2</v>
      </c>
      <c r="G1083" s="174">
        <v>12.4</v>
      </c>
      <c r="H1083" s="176" t="s">
        <v>561</v>
      </c>
      <c r="I1083" s="177">
        <v>30.62</v>
      </c>
      <c r="J1083" s="181">
        <v>3.5423554337387366E-6</v>
      </c>
      <c r="K1083" s="179" t="s">
        <v>60</v>
      </c>
    </row>
    <row r="1084" spans="1:11" ht="19.5" x14ac:dyDescent="0.2">
      <c r="A1084" s="173" t="s">
        <v>2734</v>
      </c>
      <c r="B1084" s="174" t="s">
        <v>2735</v>
      </c>
      <c r="C1084" s="174" t="s">
        <v>56</v>
      </c>
      <c r="D1084" s="174" t="s">
        <v>2736</v>
      </c>
      <c r="E1084" s="175" t="s">
        <v>71</v>
      </c>
      <c r="F1084" s="174">
        <v>11</v>
      </c>
      <c r="G1084" s="174">
        <v>5.2</v>
      </c>
      <c r="H1084" s="176" t="s">
        <v>2737</v>
      </c>
      <c r="I1084" s="177">
        <v>70.62</v>
      </c>
      <c r="J1084" s="181">
        <v>8.1698608991061257E-6</v>
      </c>
      <c r="K1084" s="179" t="s">
        <v>60</v>
      </c>
    </row>
    <row r="1085" spans="1:11" ht="19.5" x14ac:dyDescent="0.2">
      <c r="A1085" s="173" t="s">
        <v>2738</v>
      </c>
      <c r="B1085" s="174" t="s">
        <v>2739</v>
      </c>
      <c r="C1085" s="174" t="s">
        <v>56</v>
      </c>
      <c r="D1085" s="174" t="s">
        <v>2740</v>
      </c>
      <c r="E1085" s="175" t="s">
        <v>71</v>
      </c>
      <c r="F1085" s="174">
        <v>4</v>
      </c>
      <c r="G1085" s="174">
        <v>13.93</v>
      </c>
      <c r="H1085" s="176" t="s">
        <v>2741</v>
      </c>
      <c r="I1085" s="177">
        <v>68.8</v>
      </c>
      <c r="J1085" s="181">
        <v>7.9593094004319101E-6</v>
      </c>
      <c r="K1085" s="179" t="s">
        <v>60</v>
      </c>
    </row>
    <row r="1086" spans="1:11" ht="19.5" x14ac:dyDescent="0.2">
      <c r="A1086" s="173" t="s">
        <v>2742</v>
      </c>
      <c r="B1086" s="174" t="s">
        <v>2743</v>
      </c>
      <c r="C1086" s="174" t="s">
        <v>56</v>
      </c>
      <c r="D1086" s="174" t="s">
        <v>2744</v>
      </c>
      <c r="E1086" s="175" t="s">
        <v>71</v>
      </c>
      <c r="F1086" s="174">
        <v>2</v>
      </c>
      <c r="G1086" s="174">
        <v>11.38</v>
      </c>
      <c r="H1086" s="176" t="s">
        <v>2745</v>
      </c>
      <c r="I1086" s="177">
        <v>28.1</v>
      </c>
      <c r="J1086" s="181">
        <v>3.2508225894205908E-6</v>
      </c>
      <c r="K1086" s="179" t="s">
        <v>60</v>
      </c>
    </row>
    <row r="1087" spans="1:11" ht="19.5" x14ac:dyDescent="0.2">
      <c r="A1087" s="173" t="s">
        <v>2746</v>
      </c>
      <c r="B1087" s="174" t="s">
        <v>2747</v>
      </c>
      <c r="C1087" s="174" t="s">
        <v>56</v>
      </c>
      <c r="D1087" s="174" t="s">
        <v>2748</v>
      </c>
      <c r="E1087" s="175" t="s">
        <v>71</v>
      </c>
      <c r="F1087" s="174">
        <v>6</v>
      </c>
      <c r="G1087" s="174">
        <v>4.21</v>
      </c>
      <c r="H1087" s="176" t="s">
        <v>2749</v>
      </c>
      <c r="I1087" s="177">
        <v>31.2</v>
      </c>
      <c r="J1087" s="181">
        <v>3.6094542629865636E-6</v>
      </c>
      <c r="K1087" s="179" t="s">
        <v>60</v>
      </c>
    </row>
    <row r="1088" spans="1:11" ht="19.5" x14ac:dyDescent="0.2">
      <c r="A1088" s="173" t="s">
        <v>2750</v>
      </c>
      <c r="B1088" s="174" t="s">
        <v>2751</v>
      </c>
      <c r="C1088" s="174" t="s">
        <v>56</v>
      </c>
      <c r="D1088" s="174" t="s">
        <v>2752</v>
      </c>
      <c r="E1088" s="175" t="s">
        <v>71</v>
      </c>
      <c r="F1088" s="174">
        <v>4</v>
      </c>
      <c r="G1088" s="174">
        <v>14.59</v>
      </c>
      <c r="H1088" s="176" t="s">
        <v>2753</v>
      </c>
      <c r="I1088" s="177">
        <v>72.08</v>
      </c>
      <c r="J1088" s="181">
        <v>8.3387648485920354E-6</v>
      </c>
      <c r="K1088" s="179" t="s">
        <v>60</v>
      </c>
    </row>
    <row r="1089" spans="1:11" ht="19.5" x14ac:dyDescent="0.2">
      <c r="A1089" s="173" t="s">
        <v>2754</v>
      </c>
      <c r="B1089" s="174" t="s">
        <v>2016</v>
      </c>
      <c r="C1089" s="174" t="s">
        <v>56</v>
      </c>
      <c r="D1089" s="174" t="s">
        <v>2017</v>
      </c>
      <c r="E1089" s="175" t="s">
        <v>71</v>
      </c>
      <c r="F1089" s="174">
        <v>12</v>
      </c>
      <c r="G1089" s="174">
        <v>31.22</v>
      </c>
      <c r="H1089" s="176" t="s">
        <v>2018</v>
      </c>
      <c r="I1089" s="177">
        <v>462.72</v>
      </c>
      <c r="J1089" s="181">
        <v>5.3530983223369961E-5</v>
      </c>
      <c r="K1089" s="179" t="s">
        <v>60</v>
      </c>
    </row>
    <row r="1090" spans="1:11" ht="19.5" x14ac:dyDescent="0.2">
      <c r="A1090" s="173" t="s">
        <v>2755</v>
      </c>
      <c r="B1090" s="174" t="s">
        <v>1348</v>
      </c>
      <c r="C1090" s="174" t="s">
        <v>56</v>
      </c>
      <c r="D1090" s="174" t="s">
        <v>1349</v>
      </c>
      <c r="E1090" s="175" t="s">
        <v>71</v>
      </c>
      <c r="F1090" s="174">
        <v>1</v>
      </c>
      <c r="G1090" s="174">
        <v>19.399999999999999</v>
      </c>
      <c r="H1090" s="176" t="s">
        <v>1350</v>
      </c>
      <c r="I1090" s="177">
        <v>23.96</v>
      </c>
      <c r="J1090" s="181">
        <v>2.7718757737550661E-6</v>
      </c>
      <c r="K1090" s="179" t="s">
        <v>60</v>
      </c>
    </row>
    <row r="1091" spans="1:11" ht="19.5" x14ac:dyDescent="0.2">
      <c r="A1091" s="173" t="s">
        <v>2756</v>
      </c>
      <c r="B1091" s="174" t="s">
        <v>2025</v>
      </c>
      <c r="C1091" s="174" t="s">
        <v>56</v>
      </c>
      <c r="D1091" s="174" t="s">
        <v>2026</v>
      </c>
      <c r="E1091" s="175" t="s">
        <v>71</v>
      </c>
      <c r="F1091" s="174">
        <v>5</v>
      </c>
      <c r="G1091" s="174">
        <v>58.65</v>
      </c>
      <c r="H1091" s="176" t="s">
        <v>2027</v>
      </c>
      <c r="I1091" s="177">
        <v>362.25</v>
      </c>
      <c r="J1091" s="181">
        <v>4.1907846370733417E-5</v>
      </c>
      <c r="K1091" s="179" t="s">
        <v>60</v>
      </c>
    </row>
    <row r="1092" spans="1:11" ht="19.5" x14ac:dyDescent="0.2">
      <c r="A1092" s="173" t="s">
        <v>2757</v>
      </c>
      <c r="B1092" s="174" t="s">
        <v>2758</v>
      </c>
      <c r="C1092" s="174" t="s">
        <v>56</v>
      </c>
      <c r="D1092" s="174" t="s">
        <v>2759</v>
      </c>
      <c r="E1092" s="175" t="s">
        <v>71</v>
      </c>
      <c r="F1092" s="174">
        <v>2</v>
      </c>
      <c r="G1092" s="174">
        <v>22.07</v>
      </c>
      <c r="H1092" s="176" t="s">
        <v>2760</v>
      </c>
      <c r="I1092" s="177">
        <v>54.52</v>
      </c>
      <c r="J1092" s="181">
        <v>6.3072899492957513E-6</v>
      </c>
      <c r="K1092" s="179" t="s">
        <v>60</v>
      </c>
    </row>
    <row r="1093" spans="1:11" ht="19.5" x14ac:dyDescent="0.2">
      <c r="A1093" s="173" t="s">
        <v>2761</v>
      </c>
      <c r="B1093" s="174" t="s">
        <v>2762</v>
      </c>
      <c r="C1093" s="174" t="s">
        <v>56</v>
      </c>
      <c r="D1093" s="174" t="s">
        <v>2763</v>
      </c>
      <c r="E1093" s="175" t="s">
        <v>71</v>
      </c>
      <c r="F1093" s="174">
        <v>1</v>
      </c>
      <c r="G1093" s="174">
        <v>77.38</v>
      </c>
      <c r="H1093" s="176" t="s">
        <v>2764</v>
      </c>
      <c r="I1093" s="177">
        <v>95.59</v>
      </c>
      <c r="J1093" s="181">
        <v>1.1058581185861718E-5</v>
      </c>
      <c r="K1093" s="179" t="s">
        <v>60</v>
      </c>
    </row>
    <row r="1094" spans="1:11" ht="19.5" x14ac:dyDescent="0.2">
      <c r="A1094" s="173" t="s">
        <v>2765</v>
      </c>
      <c r="B1094" s="174" t="s">
        <v>2766</v>
      </c>
      <c r="C1094" s="174" t="s">
        <v>56</v>
      </c>
      <c r="D1094" s="174" t="s">
        <v>2767</v>
      </c>
      <c r="E1094" s="175" t="s">
        <v>71</v>
      </c>
      <c r="F1094" s="174">
        <v>2</v>
      </c>
      <c r="G1094" s="174">
        <v>34.29</v>
      </c>
      <c r="H1094" s="176" t="s">
        <v>2768</v>
      </c>
      <c r="I1094" s="177">
        <v>84.72</v>
      </c>
      <c r="J1094" s="181">
        <v>9.8010565756481307E-6</v>
      </c>
      <c r="K1094" s="179" t="s">
        <v>60</v>
      </c>
    </row>
    <row r="1095" spans="1:11" x14ac:dyDescent="0.2">
      <c r="A1095" s="173" t="s">
        <v>2769</v>
      </c>
      <c r="B1095" s="174"/>
      <c r="C1095" s="174"/>
      <c r="D1095" s="174" t="s">
        <v>612</v>
      </c>
      <c r="E1095" s="175"/>
      <c r="F1095" s="174"/>
      <c r="G1095" s="174"/>
      <c r="H1095" s="176" t="s">
        <v>50</v>
      </c>
      <c r="I1095" s="177">
        <v>6491.27</v>
      </c>
      <c r="J1095" s="181">
        <v>7.5095968505438436E-4</v>
      </c>
      <c r="K1095" s="179" t="s">
        <v>51</v>
      </c>
    </row>
    <row r="1096" spans="1:11" x14ac:dyDescent="0.2">
      <c r="A1096" s="173" t="s">
        <v>2770</v>
      </c>
      <c r="B1096" s="174" t="s">
        <v>580</v>
      </c>
      <c r="C1096" s="174" t="s">
        <v>69</v>
      </c>
      <c r="D1096" s="174" t="s">
        <v>581</v>
      </c>
      <c r="E1096" s="175" t="s">
        <v>71</v>
      </c>
      <c r="F1096" s="174">
        <v>65</v>
      </c>
      <c r="G1096" s="174">
        <v>7.14</v>
      </c>
      <c r="H1096" s="176" t="s">
        <v>582</v>
      </c>
      <c r="I1096" s="177">
        <v>573.29999999999995</v>
      </c>
      <c r="J1096" s="181">
        <v>6.6323722082378111E-5</v>
      </c>
      <c r="K1096" s="179" t="s">
        <v>60</v>
      </c>
    </row>
    <row r="1097" spans="1:11" x14ac:dyDescent="0.2">
      <c r="A1097" s="173" t="s">
        <v>2771</v>
      </c>
      <c r="B1097" s="174" t="s">
        <v>2772</v>
      </c>
      <c r="C1097" s="174" t="s">
        <v>69</v>
      </c>
      <c r="D1097" s="174" t="s">
        <v>2773</v>
      </c>
      <c r="E1097" s="175" t="s">
        <v>476</v>
      </c>
      <c r="F1097" s="174">
        <v>19</v>
      </c>
      <c r="G1097" s="174">
        <v>12.95</v>
      </c>
      <c r="H1097" s="176" t="s">
        <v>2774</v>
      </c>
      <c r="I1097" s="177">
        <v>303.81</v>
      </c>
      <c r="J1097" s="181">
        <v>3.5147060885831662E-5</v>
      </c>
      <c r="K1097" s="179" t="s">
        <v>60</v>
      </c>
    </row>
    <row r="1098" spans="1:11" x14ac:dyDescent="0.2">
      <c r="A1098" s="173" t="s">
        <v>2775</v>
      </c>
      <c r="B1098" s="174" t="s">
        <v>2776</v>
      </c>
      <c r="C1098" s="174" t="s">
        <v>69</v>
      </c>
      <c r="D1098" s="174" t="s">
        <v>2777</v>
      </c>
      <c r="E1098" s="175" t="s">
        <v>476</v>
      </c>
      <c r="F1098" s="174">
        <v>4</v>
      </c>
      <c r="G1098" s="174">
        <v>14.68</v>
      </c>
      <c r="H1098" s="176" t="s">
        <v>2778</v>
      </c>
      <c r="I1098" s="177">
        <v>72.52</v>
      </c>
      <c r="J1098" s="181">
        <v>8.3896674087110764E-6</v>
      </c>
      <c r="K1098" s="179" t="s">
        <v>60</v>
      </c>
    </row>
    <row r="1099" spans="1:11" ht="29.25" x14ac:dyDescent="0.2">
      <c r="A1099" s="173" t="s">
        <v>2779</v>
      </c>
      <c r="B1099" s="174" t="s">
        <v>2058</v>
      </c>
      <c r="C1099" s="174" t="s">
        <v>56</v>
      </c>
      <c r="D1099" s="174" t="s">
        <v>2059</v>
      </c>
      <c r="E1099" s="175" t="s">
        <v>71</v>
      </c>
      <c r="F1099" s="174">
        <v>1</v>
      </c>
      <c r="G1099" s="174">
        <v>42.35</v>
      </c>
      <c r="H1099" s="176" t="s">
        <v>2060</v>
      </c>
      <c r="I1099" s="177">
        <v>52.31</v>
      </c>
      <c r="J1099" s="181">
        <v>6.0516202723342033E-6</v>
      </c>
      <c r="K1099" s="179" t="s">
        <v>60</v>
      </c>
    </row>
    <row r="1100" spans="1:11" ht="19.5" x14ac:dyDescent="0.2">
      <c r="A1100" s="173" t="s">
        <v>2780</v>
      </c>
      <c r="B1100" s="174" t="s">
        <v>2067</v>
      </c>
      <c r="C1100" s="174" t="s">
        <v>56</v>
      </c>
      <c r="D1100" s="174" t="s">
        <v>2068</v>
      </c>
      <c r="E1100" s="175" t="s">
        <v>71</v>
      </c>
      <c r="F1100" s="174">
        <v>11</v>
      </c>
      <c r="G1100" s="174">
        <v>68.010000000000005</v>
      </c>
      <c r="H1100" s="176" t="s">
        <v>2069</v>
      </c>
      <c r="I1100" s="177">
        <v>924.11</v>
      </c>
      <c r="J1100" s="181">
        <v>1.0690810189001646E-4</v>
      </c>
      <c r="K1100" s="179" t="s">
        <v>60</v>
      </c>
    </row>
    <row r="1101" spans="1:11" ht="19.5" x14ac:dyDescent="0.2">
      <c r="A1101" s="173" t="s">
        <v>2781</v>
      </c>
      <c r="B1101" s="174" t="s">
        <v>2782</v>
      </c>
      <c r="C1101" s="174" t="s">
        <v>56</v>
      </c>
      <c r="D1101" s="174" t="s">
        <v>2783</v>
      </c>
      <c r="E1101" s="175" t="s">
        <v>71</v>
      </c>
      <c r="F1101" s="174">
        <v>3</v>
      </c>
      <c r="G1101" s="174">
        <v>148.94</v>
      </c>
      <c r="H1101" s="176" t="s">
        <v>2784</v>
      </c>
      <c r="I1101" s="177">
        <v>552</v>
      </c>
      <c r="J1101" s="181">
        <v>6.3859575422069978E-5</v>
      </c>
      <c r="K1101" s="179" t="s">
        <v>60</v>
      </c>
    </row>
    <row r="1102" spans="1:11" ht="29.25" x14ac:dyDescent="0.2">
      <c r="A1102" s="173" t="s">
        <v>2785</v>
      </c>
      <c r="B1102" s="174" t="s">
        <v>2786</v>
      </c>
      <c r="C1102" s="174" t="s">
        <v>56</v>
      </c>
      <c r="D1102" s="174" t="s">
        <v>2787</v>
      </c>
      <c r="E1102" s="175" t="s">
        <v>71</v>
      </c>
      <c r="F1102" s="174">
        <v>1</v>
      </c>
      <c r="G1102" s="174">
        <v>79.349999999999994</v>
      </c>
      <c r="H1102" s="176" t="s">
        <v>2788</v>
      </c>
      <c r="I1102" s="177">
        <v>98.02</v>
      </c>
      <c r="J1102" s="181">
        <v>1.1339702142882787E-5</v>
      </c>
      <c r="K1102" s="179" t="s">
        <v>60</v>
      </c>
    </row>
    <row r="1103" spans="1:11" ht="19.5" x14ac:dyDescent="0.2">
      <c r="A1103" s="173" t="s">
        <v>2789</v>
      </c>
      <c r="B1103" s="174" t="s">
        <v>2790</v>
      </c>
      <c r="C1103" s="174" t="s">
        <v>56</v>
      </c>
      <c r="D1103" s="174" t="s">
        <v>2791</v>
      </c>
      <c r="E1103" s="175" t="s">
        <v>71</v>
      </c>
      <c r="F1103" s="174">
        <v>1</v>
      </c>
      <c r="G1103" s="174">
        <v>28.93</v>
      </c>
      <c r="H1103" s="176" t="s">
        <v>2792</v>
      </c>
      <c r="I1103" s="177">
        <v>35.74</v>
      </c>
      <c r="J1103" s="181">
        <v>4.1346761333057621E-6</v>
      </c>
      <c r="K1103" s="179" t="s">
        <v>60</v>
      </c>
    </row>
    <row r="1104" spans="1:11" ht="19.5" x14ac:dyDescent="0.2">
      <c r="A1104" s="173" t="s">
        <v>2793</v>
      </c>
      <c r="B1104" s="174" t="s">
        <v>2794</v>
      </c>
      <c r="C1104" s="174" t="s">
        <v>56</v>
      </c>
      <c r="D1104" s="174" t="s">
        <v>2795</v>
      </c>
      <c r="E1104" s="175" t="s">
        <v>71</v>
      </c>
      <c r="F1104" s="174">
        <v>1</v>
      </c>
      <c r="G1104" s="174">
        <v>110.11</v>
      </c>
      <c r="H1104" s="176" t="s">
        <v>2796</v>
      </c>
      <c r="I1104" s="177">
        <v>136.02000000000001</v>
      </c>
      <c r="J1104" s="181">
        <v>1.5735832334981809E-5</v>
      </c>
      <c r="K1104" s="179" t="s">
        <v>60</v>
      </c>
    </row>
    <row r="1105" spans="1:11" ht="19.5" x14ac:dyDescent="0.2">
      <c r="A1105" s="173" t="s">
        <v>2797</v>
      </c>
      <c r="B1105" s="174" t="s">
        <v>2798</v>
      </c>
      <c r="C1105" s="174" t="s">
        <v>56</v>
      </c>
      <c r="D1105" s="174" t="s">
        <v>2799</v>
      </c>
      <c r="E1105" s="175" t="s">
        <v>71</v>
      </c>
      <c r="F1105" s="174">
        <v>2</v>
      </c>
      <c r="G1105" s="174">
        <v>127.27</v>
      </c>
      <c r="H1105" s="176" t="s">
        <v>2800</v>
      </c>
      <c r="I1105" s="177">
        <v>314.44</v>
      </c>
      <c r="J1105" s="181">
        <v>3.6376820463253047E-5</v>
      </c>
      <c r="K1105" s="179" t="s">
        <v>60</v>
      </c>
    </row>
    <row r="1106" spans="1:11" x14ac:dyDescent="0.2">
      <c r="A1106" s="173" t="s">
        <v>2801</v>
      </c>
      <c r="B1106" s="174" t="s">
        <v>2802</v>
      </c>
      <c r="C1106" s="174" t="s">
        <v>69</v>
      </c>
      <c r="D1106" s="174" t="s">
        <v>2803</v>
      </c>
      <c r="E1106" s="175" t="s">
        <v>71</v>
      </c>
      <c r="F1106" s="174">
        <v>3</v>
      </c>
      <c r="G1106" s="174">
        <v>33.47</v>
      </c>
      <c r="H1106" s="176" t="s">
        <v>2804</v>
      </c>
      <c r="I1106" s="177">
        <v>124.02</v>
      </c>
      <c r="J1106" s="181">
        <v>1.4347580695371591E-5</v>
      </c>
      <c r="K1106" s="179" t="s">
        <v>60</v>
      </c>
    </row>
    <row r="1107" spans="1:11" ht="19.5" x14ac:dyDescent="0.2">
      <c r="A1107" s="173" t="s">
        <v>2805</v>
      </c>
      <c r="B1107" s="174" t="s">
        <v>2806</v>
      </c>
      <c r="C1107" s="174" t="s">
        <v>56</v>
      </c>
      <c r="D1107" s="174" t="s">
        <v>2807</v>
      </c>
      <c r="E1107" s="175" t="s">
        <v>71</v>
      </c>
      <c r="F1107" s="174">
        <v>2</v>
      </c>
      <c r="G1107" s="174">
        <v>104.77</v>
      </c>
      <c r="H1107" s="176" t="s">
        <v>2808</v>
      </c>
      <c r="I1107" s="177">
        <v>258.86</v>
      </c>
      <c r="J1107" s="181">
        <v>2.9946901619125061E-5</v>
      </c>
      <c r="K1107" s="179" t="s">
        <v>60</v>
      </c>
    </row>
    <row r="1108" spans="1:11" ht="19.5" x14ac:dyDescent="0.2">
      <c r="A1108" s="173" t="s">
        <v>2809</v>
      </c>
      <c r="B1108" s="174" t="s">
        <v>2810</v>
      </c>
      <c r="C1108" s="174" t="s">
        <v>56</v>
      </c>
      <c r="D1108" s="174" t="s">
        <v>2811</v>
      </c>
      <c r="E1108" s="175" t="s">
        <v>71</v>
      </c>
      <c r="F1108" s="174">
        <v>37</v>
      </c>
      <c r="G1108" s="174">
        <v>35.17</v>
      </c>
      <c r="H1108" s="176" t="s">
        <v>2812</v>
      </c>
      <c r="I1108" s="177">
        <v>1607.28</v>
      </c>
      <c r="J1108" s="181">
        <v>1.8594242460939244E-4</v>
      </c>
      <c r="K1108" s="179" t="s">
        <v>60</v>
      </c>
    </row>
    <row r="1109" spans="1:11" ht="19.5" x14ac:dyDescent="0.2">
      <c r="A1109" s="173" t="s">
        <v>2813</v>
      </c>
      <c r="B1109" s="174" t="s">
        <v>2814</v>
      </c>
      <c r="C1109" s="174" t="s">
        <v>56</v>
      </c>
      <c r="D1109" s="174" t="s">
        <v>2815</v>
      </c>
      <c r="E1109" s="175" t="s">
        <v>71</v>
      </c>
      <c r="F1109" s="174">
        <v>13</v>
      </c>
      <c r="G1109" s="174">
        <v>51.32</v>
      </c>
      <c r="H1109" s="176" t="s">
        <v>2816</v>
      </c>
      <c r="I1109" s="177">
        <v>824.2</v>
      </c>
      <c r="J1109" s="181">
        <v>9.5349750113895055E-5</v>
      </c>
      <c r="K1109" s="179" t="s">
        <v>60</v>
      </c>
    </row>
    <row r="1110" spans="1:11" ht="19.5" x14ac:dyDescent="0.2">
      <c r="A1110" s="173" t="s">
        <v>2817</v>
      </c>
      <c r="B1110" s="174" t="s">
        <v>2818</v>
      </c>
      <c r="C1110" s="174" t="s">
        <v>56</v>
      </c>
      <c r="D1110" s="174" t="s">
        <v>2819</v>
      </c>
      <c r="E1110" s="175" t="s">
        <v>71</v>
      </c>
      <c r="F1110" s="174">
        <v>2</v>
      </c>
      <c r="G1110" s="174">
        <v>121.01</v>
      </c>
      <c r="H1110" s="176" t="s">
        <v>2820</v>
      </c>
      <c r="I1110" s="177">
        <v>298.98</v>
      </c>
      <c r="J1110" s="181">
        <v>3.4588289600888553E-5</v>
      </c>
      <c r="K1110" s="179" t="s">
        <v>60</v>
      </c>
    </row>
    <row r="1111" spans="1:11" ht="19.5" x14ac:dyDescent="0.2">
      <c r="A1111" s="173" t="s">
        <v>2821</v>
      </c>
      <c r="B1111" s="174" t="s">
        <v>614</v>
      </c>
      <c r="C1111" s="174" t="s">
        <v>56</v>
      </c>
      <c r="D1111" s="174" t="s">
        <v>615</v>
      </c>
      <c r="E1111" s="175" t="s">
        <v>71</v>
      </c>
      <c r="F1111" s="174">
        <v>6</v>
      </c>
      <c r="G1111" s="174">
        <v>42.59</v>
      </c>
      <c r="H1111" s="176" t="s">
        <v>616</v>
      </c>
      <c r="I1111" s="177">
        <v>315.66000000000003</v>
      </c>
      <c r="J1111" s="181">
        <v>3.6517959379946752E-5</v>
      </c>
      <c r="K1111" s="179" t="s">
        <v>60</v>
      </c>
    </row>
    <row r="1112" spans="1:11" x14ac:dyDescent="0.2">
      <c r="A1112" s="173" t="s">
        <v>2822</v>
      </c>
      <c r="B1112" s="174"/>
      <c r="C1112" s="174"/>
      <c r="D1112" s="174" t="s">
        <v>2823</v>
      </c>
      <c r="E1112" s="175"/>
      <c r="F1112" s="174"/>
      <c r="G1112" s="174"/>
      <c r="H1112" s="176" t="s">
        <v>50</v>
      </c>
      <c r="I1112" s="177">
        <v>145624.82999999999</v>
      </c>
      <c r="J1112" s="181">
        <v>1.6846992417954922E-2</v>
      </c>
      <c r="K1112" s="179" t="s">
        <v>51</v>
      </c>
    </row>
    <row r="1113" spans="1:11" x14ac:dyDescent="0.2">
      <c r="A1113" s="173" t="s">
        <v>2824</v>
      </c>
      <c r="B1113" s="174" t="s">
        <v>2825</v>
      </c>
      <c r="C1113" s="174" t="s">
        <v>69</v>
      </c>
      <c r="D1113" s="174" t="s">
        <v>2826</v>
      </c>
      <c r="E1113" s="175" t="s">
        <v>71</v>
      </c>
      <c r="F1113" s="174">
        <v>1</v>
      </c>
      <c r="G1113" s="174">
        <v>96.81</v>
      </c>
      <c r="H1113" s="176" t="s">
        <v>2827</v>
      </c>
      <c r="I1113" s="177">
        <v>119.59</v>
      </c>
      <c r="J1113" s="181">
        <v>1.3835084465082153E-5</v>
      </c>
      <c r="K1113" s="179" t="s">
        <v>60</v>
      </c>
    </row>
    <row r="1114" spans="1:11" x14ac:dyDescent="0.2">
      <c r="A1114" s="173" t="s">
        <v>2828</v>
      </c>
      <c r="B1114" s="174" t="s">
        <v>2829</v>
      </c>
      <c r="C1114" s="174" t="s">
        <v>641</v>
      </c>
      <c r="D1114" s="174" t="s">
        <v>2830</v>
      </c>
      <c r="E1114" s="175" t="s">
        <v>476</v>
      </c>
      <c r="F1114" s="174">
        <v>1</v>
      </c>
      <c r="G1114" s="174">
        <v>29328</v>
      </c>
      <c r="H1114" s="176" t="s">
        <v>2831</v>
      </c>
      <c r="I1114" s="177">
        <v>33809.31</v>
      </c>
      <c r="J1114" s="181">
        <v>3.9113191701325078E-3</v>
      </c>
      <c r="K1114" s="179" t="s">
        <v>66</v>
      </c>
    </row>
    <row r="1115" spans="1:11" x14ac:dyDescent="0.2">
      <c r="A1115" s="173" t="s">
        <v>2832</v>
      </c>
      <c r="B1115" s="174" t="s">
        <v>2833</v>
      </c>
      <c r="C1115" s="174" t="s">
        <v>69</v>
      </c>
      <c r="D1115" s="174" t="s">
        <v>2834</v>
      </c>
      <c r="E1115" s="175" t="s">
        <v>71</v>
      </c>
      <c r="F1115" s="174">
        <v>1</v>
      </c>
      <c r="G1115" s="174">
        <v>81500.259999999995</v>
      </c>
      <c r="H1115" s="176" t="s">
        <v>2835</v>
      </c>
      <c r="I1115" s="177">
        <v>100685.42</v>
      </c>
      <c r="J1115" s="181">
        <v>1.1648058283320276E-2</v>
      </c>
      <c r="K1115" s="179" t="s">
        <v>60</v>
      </c>
    </row>
    <row r="1116" spans="1:11" ht="19.5" x14ac:dyDescent="0.2">
      <c r="A1116" s="173" t="s">
        <v>2836</v>
      </c>
      <c r="B1116" s="174" t="s">
        <v>2837</v>
      </c>
      <c r="C1116" s="174" t="s">
        <v>69</v>
      </c>
      <c r="D1116" s="174" t="s">
        <v>2838</v>
      </c>
      <c r="E1116" s="175" t="s">
        <v>71</v>
      </c>
      <c r="F1116" s="174">
        <v>1</v>
      </c>
      <c r="G1116" s="174">
        <v>8912.51</v>
      </c>
      <c r="H1116" s="176" t="s">
        <v>2839</v>
      </c>
      <c r="I1116" s="177">
        <v>11010.51</v>
      </c>
      <c r="J1116" s="181">
        <v>1.2737798800370574E-3</v>
      </c>
      <c r="K1116" s="179" t="s">
        <v>60</v>
      </c>
    </row>
    <row r="1117" spans="1:11" x14ac:dyDescent="0.2">
      <c r="A1117" s="173" t="s">
        <v>2840</v>
      </c>
      <c r="B1117" s="174"/>
      <c r="C1117" s="174"/>
      <c r="D1117" s="174" t="s">
        <v>647</v>
      </c>
      <c r="E1117" s="175"/>
      <c r="F1117" s="174"/>
      <c r="G1117" s="174"/>
      <c r="H1117" s="176" t="s">
        <v>50</v>
      </c>
      <c r="I1117" s="177">
        <v>599.88</v>
      </c>
      <c r="J1117" s="181">
        <v>6.9398699464114736E-5</v>
      </c>
      <c r="K1117" s="179" t="s">
        <v>51</v>
      </c>
    </row>
    <row r="1118" spans="1:11" ht="19.5" x14ac:dyDescent="0.2">
      <c r="A1118" s="173" t="s">
        <v>2841</v>
      </c>
      <c r="B1118" s="174" t="s">
        <v>547</v>
      </c>
      <c r="C1118" s="174" t="s">
        <v>56</v>
      </c>
      <c r="D1118" s="174" t="s">
        <v>548</v>
      </c>
      <c r="E1118" s="175" t="s">
        <v>71</v>
      </c>
      <c r="F1118" s="174">
        <v>3</v>
      </c>
      <c r="G1118" s="174">
        <v>57.43</v>
      </c>
      <c r="H1118" s="176" t="s">
        <v>549</v>
      </c>
      <c r="I1118" s="177">
        <v>212.82</v>
      </c>
      <c r="J1118" s="181">
        <v>2.4620642828487196E-5</v>
      </c>
      <c r="K1118" s="179" t="s">
        <v>60</v>
      </c>
    </row>
    <row r="1119" spans="1:11" ht="19.5" x14ac:dyDescent="0.2">
      <c r="A1119" s="173" t="s">
        <v>2842</v>
      </c>
      <c r="B1119" s="174" t="s">
        <v>2843</v>
      </c>
      <c r="C1119" s="174" t="s">
        <v>56</v>
      </c>
      <c r="D1119" s="174" t="s">
        <v>2844</v>
      </c>
      <c r="E1119" s="175" t="s">
        <v>71</v>
      </c>
      <c r="F1119" s="174">
        <v>2</v>
      </c>
      <c r="G1119" s="174">
        <v>29.53</v>
      </c>
      <c r="H1119" s="176" t="s">
        <v>2845</v>
      </c>
      <c r="I1119" s="177">
        <v>72.959999999999994</v>
      </c>
      <c r="J1119" s="181">
        <v>8.4405699688301173E-6</v>
      </c>
      <c r="K1119" s="179" t="s">
        <v>60</v>
      </c>
    </row>
    <row r="1120" spans="1:11" x14ac:dyDescent="0.2">
      <c r="A1120" s="173" t="s">
        <v>2846</v>
      </c>
      <c r="B1120" s="174" t="s">
        <v>2847</v>
      </c>
      <c r="C1120" s="174" t="s">
        <v>69</v>
      </c>
      <c r="D1120" s="174" t="s">
        <v>2848</v>
      </c>
      <c r="E1120" s="175" t="s">
        <v>71</v>
      </c>
      <c r="F1120" s="174">
        <v>1</v>
      </c>
      <c r="G1120" s="174">
        <v>143.63999999999999</v>
      </c>
      <c r="H1120" s="176" t="s">
        <v>2849</v>
      </c>
      <c r="I1120" s="177">
        <v>177.45</v>
      </c>
      <c r="J1120" s="181">
        <v>2.0528771120736079E-5</v>
      </c>
      <c r="K1120" s="179" t="s">
        <v>60</v>
      </c>
    </row>
    <row r="1121" spans="1:11" x14ac:dyDescent="0.2">
      <c r="A1121" s="173" t="s">
        <v>2850</v>
      </c>
      <c r="B1121" s="174" t="s">
        <v>2851</v>
      </c>
      <c r="C1121" s="174" t="s">
        <v>69</v>
      </c>
      <c r="D1121" s="174" t="s">
        <v>2852</v>
      </c>
      <c r="E1121" s="175" t="s">
        <v>71</v>
      </c>
      <c r="F1121" s="174">
        <v>1</v>
      </c>
      <c r="G1121" s="174">
        <v>110.62</v>
      </c>
      <c r="H1121" s="176" t="s">
        <v>2853</v>
      </c>
      <c r="I1121" s="177">
        <v>136.65</v>
      </c>
      <c r="J1121" s="181">
        <v>1.5808715546061342E-5</v>
      </c>
      <c r="K1121" s="179" t="s">
        <v>60</v>
      </c>
    </row>
    <row r="1122" spans="1:11" x14ac:dyDescent="0.2">
      <c r="A1122" s="173" t="s">
        <v>2854</v>
      </c>
      <c r="B1122" s="174"/>
      <c r="C1122" s="174"/>
      <c r="D1122" s="174" t="s">
        <v>493</v>
      </c>
      <c r="E1122" s="175"/>
      <c r="F1122" s="174"/>
      <c r="G1122" s="174"/>
      <c r="H1122" s="176" t="s">
        <v>50</v>
      </c>
      <c r="I1122" s="177">
        <v>56281.68</v>
      </c>
      <c r="J1122" s="181">
        <v>6.5110945450014626E-3</v>
      </c>
      <c r="K1122" s="179" t="s">
        <v>51</v>
      </c>
    </row>
    <row r="1123" spans="1:11" ht="19.5" x14ac:dyDescent="0.2">
      <c r="A1123" s="173" t="s">
        <v>2855</v>
      </c>
      <c r="B1123" s="174" t="s">
        <v>495</v>
      </c>
      <c r="C1123" s="174" t="s">
        <v>56</v>
      </c>
      <c r="D1123" s="174" t="s">
        <v>496</v>
      </c>
      <c r="E1123" s="175" t="s">
        <v>85</v>
      </c>
      <c r="F1123" s="174">
        <v>207.46</v>
      </c>
      <c r="G1123" s="174">
        <v>36.5</v>
      </c>
      <c r="H1123" s="176" t="s">
        <v>497</v>
      </c>
      <c r="I1123" s="177">
        <v>9354.3700000000008</v>
      </c>
      <c r="J1123" s="181">
        <v>1.0821849575017187E-3</v>
      </c>
      <c r="K1123" s="179" t="s">
        <v>60</v>
      </c>
    </row>
    <row r="1124" spans="1:11" ht="19.5" x14ac:dyDescent="0.2">
      <c r="A1124" s="173" t="s">
        <v>2856</v>
      </c>
      <c r="B1124" s="174" t="s">
        <v>2128</v>
      </c>
      <c r="C1124" s="174" t="s">
        <v>56</v>
      </c>
      <c r="D1124" s="174" t="s">
        <v>2129</v>
      </c>
      <c r="E1124" s="175" t="s">
        <v>85</v>
      </c>
      <c r="F1124" s="174">
        <v>93.18</v>
      </c>
      <c r="G1124" s="174">
        <v>56.43</v>
      </c>
      <c r="H1124" s="176" t="s">
        <v>2130</v>
      </c>
      <c r="I1124" s="177">
        <v>6495.57</v>
      </c>
      <c r="J1124" s="181">
        <v>7.5145714189191128E-4</v>
      </c>
      <c r="K1124" s="179" t="s">
        <v>60</v>
      </c>
    </row>
    <row r="1125" spans="1:11" ht="19.5" x14ac:dyDescent="0.2">
      <c r="A1125" s="173" t="s">
        <v>2857</v>
      </c>
      <c r="B1125" s="174" t="s">
        <v>1338</v>
      </c>
      <c r="C1125" s="174" t="s">
        <v>56</v>
      </c>
      <c r="D1125" s="174" t="s">
        <v>1339</v>
      </c>
      <c r="E1125" s="175" t="s">
        <v>85</v>
      </c>
      <c r="F1125" s="174">
        <v>108.09</v>
      </c>
      <c r="G1125" s="174">
        <v>5.18</v>
      </c>
      <c r="H1125" s="176" t="s">
        <v>1340</v>
      </c>
      <c r="I1125" s="177">
        <v>690.69</v>
      </c>
      <c r="J1125" s="181">
        <v>7.9904293746865048E-5</v>
      </c>
      <c r="K1125" s="179" t="s">
        <v>60</v>
      </c>
    </row>
    <row r="1126" spans="1:11" ht="19.5" x14ac:dyDescent="0.2">
      <c r="A1126" s="173" t="s">
        <v>2858</v>
      </c>
      <c r="B1126" s="174" t="s">
        <v>2859</v>
      </c>
      <c r="C1126" s="174" t="s">
        <v>56</v>
      </c>
      <c r="D1126" s="174" t="s">
        <v>2860</v>
      </c>
      <c r="E1126" s="175" t="s">
        <v>85</v>
      </c>
      <c r="F1126" s="174">
        <v>47.77</v>
      </c>
      <c r="G1126" s="174">
        <v>17.510000000000002</v>
      </c>
      <c r="H1126" s="176" t="s">
        <v>2861</v>
      </c>
      <c r="I1126" s="177">
        <v>1033.26</v>
      </c>
      <c r="J1126" s="181">
        <v>1.1953540742863772E-4</v>
      </c>
      <c r="K1126" s="179" t="s">
        <v>60</v>
      </c>
    </row>
    <row r="1127" spans="1:11" ht="19.5" x14ac:dyDescent="0.2">
      <c r="A1127" s="173" t="s">
        <v>2862</v>
      </c>
      <c r="B1127" s="174" t="s">
        <v>1602</v>
      </c>
      <c r="C1127" s="174" t="s">
        <v>56</v>
      </c>
      <c r="D1127" s="174" t="s">
        <v>1603</v>
      </c>
      <c r="E1127" s="175" t="s">
        <v>85</v>
      </c>
      <c r="F1127" s="174">
        <v>140.55000000000001</v>
      </c>
      <c r="G1127" s="174">
        <v>45.76</v>
      </c>
      <c r="H1127" s="176" t="s">
        <v>1604</v>
      </c>
      <c r="I1127" s="177">
        <v>7945.29</v>
      </c>
      <c r="J1127" s="181">
        <v>9.1917182247322157E-4</v>
      </c>
      <c r="K1127" s="179" t="s">
        <v>60</v>
      </c>
    </row>
    <row r="1128" spans="1:11" ht="19.5" x14ac:dyDescent="0.2">
      <c r="A1128" s="173" t="s">
        <v>2863</v>
      </c>
      <c r="B1128" s="174" t="s">
        <v>2864</v>
      </c>
      <c r="C1128" s="174" t="s">
        <v>56</v>
      </c>
      <c r="D1128" s="174" t="s">
        <v>2865</v>
      </c>
      <c r="E1128" s="175" t="s">
        <v>85</v>
      </c>
      <c r="F1128" s="174">
        <v>54.83</v>
      </c>
      <c r="G1128" s="174">
        <v>69.150000000000006</v>
      </c>
      <c r="H1128" s="176" t="s">
        <v>2866</v>
      </c>
      <c r="I1128" s="177">
        <v>4683.57</v>
      </c>
      <c r="J1128" s="181">
        <v>5.4183114431076863E-4</v>
      </c>
      <c r="K1128" s="179" t="s">
        <v>60</v>
      </c>
    </row>
    <row r="1129" spans="1:11" ht="19.5" x14ac:dyDescent="0.2">
      <c r="A1129" s="173" t="s">
        <v>2867</v>
      </c>
      <c r="B1129" s="174" t="s">
        <v>2868</v>
      </c>
      <c r="C1129" s="174" t="s">
        <v>56</v>
      </c>
      <c r="D1129" s="174" t="s">
        <v>2869</v>
      </c>
      <c r="E1129" s="175" t="s">
        <v>85</v>
      </c>
      <c r="F1129" s="174">
        <v>37.39</v>
      </c>
      <c r="G1129" s="174">
        <v>74.569999999999993</v>
      </c>
      <c r="H1129" s="176" t="s">
        <v>2870</v>
      </c>
      <c r="I1129" s="177">
        <v>3444.36</v>
      </c>
      <c r="J1129" s="181">
        <v>3.9846986811732052E-4</v>
      </c>
      <c r="K1129" s="179" t="s">
        <v>60</v>
      </c>
    </row>
    <row r="1130" spans="1:11" x14ac:dyDescent="0.2">
      <c r="A1130" s="173" t="s">
        <v>2871</v>
      </c>
      <c r="B1130" s="174" t="s">
        <v>2872</v>
      </c>
      <c r="C1130" s="174" t="s">
        <v>69</v>
      </c>
      <c r="D1130" s="174" t="s">
        <v>2873</v>
      </c>
      <c r="E1130" s="175" t="s">
        <v>71</v>
      </c>
      <c r="F1130" s="174">
        <v>580.91</v>
      </c>
      <c r="G1130" s="174">
        <v>21.43</v>
      </c>
      <c r="H1130" s="176" t="s">
        <v>2874</v>
      </c>
      <c r="I1130" s="177">
        <v>15376.68</v>
      </c>
      <c r="J1130" s="181">
        <v>1.7788917684801358E-3</v>
      </c>
      <c r="K1130" s="179" t="s">
        <v>60</v>
      </c>
    </row>
    <row r="1131" spans="1:11" ht="29.25" x14ac:dyDescent="0.2">
      <c r="A1131" s="173" t="s">
        <v>2875</v>
      </c>
      <c r="B1131" s="174" t="s">
        <v>2876</v>
      </c>
      <c r="C1131" s="174" t="s">
        <v>56</v>
      </c>
      <c r="D1131" s="174" t="s">
        <v>2877</v>
      </c>
      <c r="E1131" s="175" t="s">
        <v>131</v>
      </c>
      <c r="F1131" s="174">
        <v>181.72</v>
      </c>
      <c r="G1131" s="174">
        <v>8.91</v>
      </c>
      <c r="H1131" s="176" t="s">
        <v>26</v>
      </c>
      <c r="I1131" s="177">
        <v>1998.92</v>
      </c>
      <c r="J1131" s="181">
        <v>2.3125033062080453E-4</v>
      </c>
      <c r="K1131" s="179" t="s">
        <v>60</v>
      </c>
    </row>
    <row r="1132" spans="1:11" ht="39" x14ac:dyDescent="0.2">
      <c r="A1132" s="173" t="s">
        <v>2878</v>
      </c>
      <c r="B1132" s="174" t="s">
        <v>2879</v>
      </c>
      <c r="C1132" s="174" t="s">
        <v>56</v>
      </c>
      <c r="D1132" s="174" t="s">
        <v>2880</v>
      </c>
      <c r="E1132" s="175" t="s">
        <v>131</v>
      </c>
      <c r="F1132" s="174">
        <v>181.72</v>
      </c>
      <c r="G1132" s="174">
        <v>23.43</v>
      </c>
      <c r="H1132" s="176" t="s">
        <v>2881</v>
      </c>
      <c r="I1132" s="177">
        <v>5258.97</v>
      </c>
      <c r="J1132" s="181">
        <v>6.0839781043007851E-4</v>
      </c>
      <c r="K1132" s="179" t="s">
        <v>60</v>
      </c>
    </row>
    <row r="1133" spans="1:11" x14ac:dyDescent="0.2">
      <c r="A1133" s="173" t="s">
        <v>2882</v>
      </c>
      <c r="B1133" s="174"/>
      <c r="C1133" s="174"/>
      <c r="D1133" s="174" t="s">
        <v>2883</v>
      </c>
      <c r="E1133" s="175"/>
      <c r="F1133" s="174"/>
      <c r="G1133" s="174"/>
      <c r="H1133" s="176" t="s">
        <v>50</v>
      </c>
      <c r="I1133" s="177">
        <v>49010.66</v>
      </c>
      <c r="J1133" s="181">
        <v>5.6699274252815721E-3</v>
      </c>
      <c r="K1133" s="179" t="s">
        <v>51</v>
      </c>
    </row>
    <row r="1134" spans="1:11" ht="39" x14ac:dyDescent="0.2">
      <c r="A1134" s="173" t="s">
        <v>2884</v>
      </c>
      <c r="B1134" s="174" t="s">
        <v>2885</v>
      </c>
      <c r="C1134" s="174" t="s">
        <v>69</v>
      </c>
      <c r="D1134" s="174" t="s">
        <v>2886</v>
      </c>
      <c r="E1134" s="175" t="s">
        <v>71</v>
      </c>
      <c r="F1134" s="174">
        <v>1</v>
      </c>
      <c r="G1134" s="174">
        <v>6375.31</v>
      </c>
      <c r="H1134" s="176" t="s">
        <v>2887</v>
      </c>
      <c r="I1134" s="177">
        <v>7876.05</v>
      </c>
      <c r="J1134" s="181">
        <v>9.1116161051267065E-4</v>
      </c>
      <c r="K1134" s="179" t="s">
        <v>60</v>
      </c>
    </row>
    <row r="1135" spans="1:11" ht="39" x14ac:dyDescent="0.2">
      <c r="A1135" s="173" t="s">
        <v>2888</v>
      </c>
      <c r="B1135" s="174" t="s">
        <v>2889</v>
      </c>
      <c r="C1135" s="174" t="s">
        <v>69</v>
      </c>
      <c r="D1135" s="174" t="s">
        <v>2890</v>
      </c>
      <c r="E1135" s="175" t="s">
        <v>71</v>
      </c>
      <c r="F1135" s="174">
        <v>2</v>
      </c>
      <c r="G1135" s="174">
        <v>4916.49</v>
      </c>
      <c r="H1135" s="176" t="s">
        <v>2891</v>
      </c>
      <c r="I1135" s="177">
        <v>12147.66</v>
      </c>
      <c r="J1135" s="181">
        <v>1.4053340760356206E-3</v>
      </c>
      <c r="K1135" s="179" t="s">
        <v>60</v>
      </c>
    </row>
    <row r="1136" spans="1:11" ht="29.25" x14ac:dyDescent="0.2">
      <c r="A1136" s="173" t="s">
        <v>2892</v>
      </c>
      <c r="B1136" s="174" t="s">
        <v>2893</v>
      </c>
      <c r="C1136" s="174" t="s">
        <v>69</v>
      </c>
      <c r="D1136" s="174" t="s">
        <v>2894</v>
      </c>
      <c r="E1136" s="175" t="s">
        <v>71</v>
      </c>
      <c r="F1136" s="174">
        <v>1</v>
      </c>
      <c r="G1136" s="174">
        <v>5996.53</v>
      </c>
      <c r="H1136" s="176" t="s">
        <v>2895</v>
      </c>
      <c r="I1136" s="177">
        <v>7408.11</v>
      </c>
      <c r="J1136" s="181">
        <v>8.570267378260703E-4</v>
      </c>
      <c r="K1136" s="179" t="s">
        <v>60</v>
      </c>
    </row>
    <row r="1137" spans="1:11" ht="29.25" x14ac:dyDescent="0.2">
      <c r="A1137" s="173" t="s">
        <v>2896</v>
      </c>
      <c r="B1137" s="174" t="s">
        <v>2897</v>
      </c>
      <c r="C1137" s="174" t="s">
        <v>69</v>
      </c>
      <c r="D1137" s="174" t="s">
        <v>2898</v>
      </c>
      <c r="E1137" s="175" t="s">
        <v>71</v>
      </c>
      <c r="F1137" s="174">
        <v>1</v>
      </c>
      <c r="G1137" s="174">
        <v>5441.22</v>
      </c>
      <c r="H1137" s="176" t="s">
        <v>2899</v>
      </c>
      <c r="I1137" s="177">
        <v>6722.08</v>
      </c>
      <c r="J1137" s="181">
        <v>7.7766154846592049E-4</v>
      </c>
      <c r="K1137" s="179" t="s">
        <v>60</v>
      </c>
    </row>
    <row r="1138" spans="1:11" ht="39" x14ac:dyDescent="0.2">
      <c r="A1138" s="173" t="s">
        <v>2900</v>
      </c>
      <c r="B1138" s="174" t="s">
        <v>2901</v>
      </c>
      <c r="C1138" s="174" t="s">
        <v>69</v>
      </c>
      <c r="D1138" s="174" t="s">
        <v>2902</v>
      </c>
      <c r="E1138" s="175" t="s">
        <v>71</v>
      </c>
      <c r="F1138" s="174">
        <v>1</v>
      </c>
      <c r="G1138" s="174">
        <v>5221.6000000000004</v>
      </c>
      <c r="H1138" s="176" t="s">
        <v>2903</v>
      </c>
      <c r="I1138" s="177">
        <v>6450.76</v>
      </c>
      <c r="J1138" s="181">
        <v>7.4627317889433347E-4</v>
      </c>
      <c r="K1138" s="179" t="s">
        <v>60</v>
      </c>
    </row>
    <row r="1139" spans="1:11" ht="39" x14ac:dyDescent="0.2">
      <c r="A1139" s="173" t="s">
        <v>2904</v>
      </c>
      <c r="B1139" s="174" t="s">
        <v>2905</v>
      </c>
      <c r="C1139" s="174" t="s">
        <v>69</v>
      </c>
      <c r="D1139" s="174" t="s">
        <v>2906</v>
      </c>
      <c r="E1139" s="175" t="s">
        <v>71</v>
      </c>
      <c r="F1139" s="174">
        <v>1</v>
      </c>
      <c r="G1139" s="174">
        <v>5776.91</v>
      </c>
      <c r="H1139" s="176" t="s">
        <v>2907</v>
      </c>
      <c r="I1139" s="177">
        <v>7136.79</v>
      </c>
      <c r="J1139" s="181">
        <v>8.2563836825448329E-4</v>
      </c>
      <c r="K1139" s="179" t="s">
        <v>60</v>
      </c>
    </row>
    <row r="1140" spans="1:11" ht="29.25" x14ac:dyDescent="0.2">
      <c r="A1140" s="173" t="s">
        <v>2908</v>
      </c>
      <c r="B1140" s="174" t="s">
        <v>2909</v>
      </c>
      <c r="C1140" s="174" t="s">
        <v>56</v>
      </c>
      <c r="D1140" s="174" t="s">
        <v>2910</v>
      </c>
      <c r="E1140" s="175" t="s">
        <v>131</v>
      </c>
      <c r="F1140" s="174">
        <v>30.65</v>
      </c>
      <c r="G1140" s="174">
        <v>6.72</v>
      </c>
      <c r="H1140" s="176" t="s">
        <v>2911</v>
      </c>
      <c r="I1140" s="177">
        <v>254.39</v>
      </c>
      <c r="J1140" s="181">
        <v>2.9429777883370255E-5</v>
      </c>
      <c r="K1140" s="179" t="s">
        <v>60</v>
      </c>
    </row>
    <row r="1141" spans="1:11" ht="19.5" x14ac:dyDescent="0.2">
      <c r="A1141" s="173" t="s">
        <v>2912</v>
      </c>
      <c r="B1141" s="174" t="s">
        <v>216</v>
      </c>
      <c r="C1141" s="174" t="s">
        <v>56</v>
      </c>
      <c r="D1141" s="174" t="s">
        <v>217</v>
      </c>
      <c r="E1141" s="175" t="s">
        <v>218</v>
      </c>
      <c r="F1141" s="174">
        <v>337.15</v>
      </c>
      <c r="G1141" s="174">
        <v>2.44</v>
      </c>
      <c r="H1141" s="176" t="s">
        <v>219</v>
      </c>
      <c r="I1141" s="177">
        <v>1014.82</v>
      </c>
      <c r="J1141" s="181">
        <v>1.1740212740910335E-4</v>
      </c>
      <c r="K1141" s="179" t="s">
        <v>60</v>
      </c>
    </row>
    <row r="1142" spans="1:11" x14ac:dyDescent="0.2">
      <c r="A1142" s="173" t="s">
        <v>28</v>
      </c>
      <c r="B1142" s="174"/>
      <c r="C1142" s="174"/>
      <c r="D1142" s="174" t="s">
        <v>29</v>
      </c>
      <c r="E1142" s="175"/>
      <c r="F1142" s="174"/>
      <c r="G1142" s="174"/>
      <c r="H1142" s="176" t="s">
        <v>50</v>
      </c>
      <c r="I1142" s="177">
        <v>181716.4</v>
      </c>
      <c r="J1142" s="181">
        <v>2.1022340853672168E-2</v>
      </c>
      <c r="K1142" s="179" t="s">
        <v>51</v>
      </c>
    </row>
    <row r="1143" spans="1:11" ht="19.5" x14ac:dyDescent="0.2">
      <c r="A1143" s="173" t="s">
        <v>2913</v>
      </c>
      <c r="B1143" s="174" t="s">
        <v>2914</v>
      </c>
      <c r="C1143" s="174" t="s">
        <v>56</v>
      </c>
      <c r="D1143" s="174" t="s">
        <v>2915</v>
      </c>
      <c r="E1143" s="175" t="s">
        <v>85</v>
      </c>
      <c r="F1143" s="174">
        <v>170</v>
      </c>
      <c r="G1143" s="174">
        <v>16.64</v>
      </c>
      <c r="H1143" s="176" t="s">
        <v>2916</v>
      </c>
      <c r="I1143" s="177">
        <v>3493.5</v>
      </c>
      <c r="J1143" s="181">
        <v>4.0415475858152436E-4</v>
      </c>
      <c r="K1143" s="179" t="s">
        <v>60</v>
      </c>
    </row>
    <row r="1144" spans="1:11" ht="19.5" x14ac:dyDescent="0.2">
      <c r="A1144" s="173" t="s">
        <v>2917</v>
      </c>
      <c r="B1144" s="174" t="s">
        <v>2918</v>
      </c>
      <c r="C1144" s="174" t="s">
        <v>56</v>
      </c>
      <c r="D1144" s="174" t="s">
        <v>2919</v>
      </c>
      <c r="E1144" s="175" t="s">
        <v>85</v>
      </c>
      <c r="F1144" s="174">
        <v>324</v>
      </c>
      <c r="G1144" s="174">
        <v>26.13</v>
      </c>
      <c r="H1144" s="176" t="s">
        <v>2920</v>
      </c>
      <c r="I1144" s="177">
        <v>10458.719999999999</v>
      </c>
      <c r="J1144" s="181">
        <v>1.2099445990186805E-3</v>
      </c>
      <c r="K1144" s="179" t="s">
        <v>60</v>
      </c>
    </row>
    <row r="1145" spans="1:11" ht="19.5" x14ac:dyDescent="0.2">
      <c r="A1145" s="173" t="s">
        <v>2921</v>
      </c>
      <c r="B1145" s="174" t="s">
        <v>2922</v>
      </c>
      <c r="C1145" s="174" t="s">
        <v>56</v>
      </c>
      <c r="D1145" s="174" t="s">
        <v>2923</v>
      </c>
      <c r="E1145" s="175" t="s">
        <v>85</v>
      </c>
      <c r="F1145" s="174">
        <v>516</v>
      </c>
      <c r="G1145" s="174">
        <v>26.44</v>
      </c>
      <c r="H1145" s="176" t="s">
        <v>2924</v>
      </c>
      <c r="I1145" s="177">
        <v>16852.560000000001</v>
      </c>
      <c r="J1145" s="181">
        <v>1.9496328376357962E-3</v>
      </c>
      <c r="K1145" s="179" t="s">
        <v>60</v>
      </c>
    </row>
    <row r="1146" spans="1:11" ht="19.5" x14ac:dyDescent="0.2">
      <c r="A1146" s="173" t="s">
        <v>2925</v>
      </c>
      <c r="B1146" s="174" t="s">
        <v>2926</v>
      </c>
      <c r="C1146" s="174" t="s">
        <v>56</v>
      </c>
      <c r="D1146" s="174" t="s">
        <v>2927</v>
      </c>
      <c r="E1146" s="175" t="s">
        <v>85</v>
      </c>
      <c r="F1146" s="174">
        <v>314</v>
      </c>
      <c r="G1146" s="174">
        <v>37.340000000000003</v>
      </c>
      <c r="H1146" s="176" t="s">
        <v>2928</v>
      </c>
      <c r="I1146" s="177">
        <v>14481.68</v>
      </c>
      <c r="J1146" s="181">
        <v>1.6753513336925405E-3</v>
      </c>
      <c r="K1146" s="179" t="s">
        <v>60</v>
      </c>
    </row>
    <row r="1147" spans="1:11" ht="19.5" x14ac:dyDescent="0.2">
      <c r="A1147" s="173" t="s">
        <v>2929</v>
      </c>
      <c r="B1147" s="174" t="s">
        <v>2930</v>
      </c>
      <c r="C1147" s="174" t="s">
        <v>56</v>
      </c>
      <c r="D1147" s="174" t="s">
        <v>2931</v>
      </c>
      <c r="E1147" s="175" t="s">
        <v>85</v>
      </c>
      <c r="F1147" s="174">
        <v>181</v>
      </c>
      <c r="G1147" s="174">
        <v>55.18</v>
      </c>
      <c r="H1147" s="176" t="s">
        <v>2932</v>
      </c>
      <c r="I1147" s="177">
        <v>12336.96</v>
      </c>
      <c r="J1147" s="181">
        <v>1.4272337456504717E-3</v>
      </c>
      <c r="K1147" s="179" t="s">
        <v>60</v>
      </c>
    </row>
    <row r="1148" spans="1:11" ht="19.5" x14ac:dyDescent="0.2">
      <c r="A1148" s="173" t="s">
        <v>2933</v>
      </c>
      <c r="B1148" s="174" t="s">
        <v>2934</v>
      </c>
      <c r="C1148" s="174" t="s">
        <v>56</v>
      </c>
      <c r="D1148" s="174" t="s">
        <v>2935</v>
      </c>
      <c r="E1148" s="175" t="s">
        <v>85</v>
      </c>
      <c r="F1148" s="174">
        <v>232</v>
      </c>
      <c r="G1148" s="174">
        <v>77.180000000000007</v>
      </c>
      <c r="H1148" s="176" t="s">
        <v>2936</v>
      </c>
      <c r="I1148" s="177">
        <v>22118.880000000001</v>
      </c>
      <c r="J1148" s="181">
        <v>2.558880952195136E-3</v>
      </c>
      <c r="K1148" s="179" t="s">
        <v>60</v>
      </c>
    </row>
    <row r="1149" spans="1:11" x14ac:dyDescent="0.2">
      <c r="A1149" s="173" t="s">
        <v>2937</v>
      </c>
      <c r="B1149" s="174" t="s">
        <v>2938</v>
      </c>
      <c r="C1149" s="174" t="s">
        <v>69</v>
      </c>
      <c r="D1149" s="174" t="s">
        <v>2939</v>
      </c>
      <c r="E1149" s="175" t="s">
        <v>71</v>
      </c>
      <c r="F1149" s="174">
        <v>1</v>
      </c>
      <c r="G1149" s="174">
        <v>50596.86</v>
      </c>
      <c r="H1149" s="176" t="s">
        <v>2940</v>
      </c>
      <c r="I1149" s="177">
        <v>62507.360000000001</v>
      </c>
      <c r="J1149" s="181">
        <v>7.2313287506421738E-3</v>
      </c>
      <c r="K1149" s="179" t="s">
        <v>60</v>
      </c>
    </row>
    <row r="1150" spans="1:11" x14ac:dyDescent="0.2">
      <c r="A1150" s="173" t="s">
        <v>2941</v>
      </c>
      <c r="B1150" s="174" t="s">
        <v>2942</v>
      </c>
      <c r="C1150" s="174" t="s">
        <v>69</v>
      </c>
      <c r="D1150" s="174" t="s">
        <v>2943</v>
      </c>
      <c r="E1150" s="175" t="s">
        <v>71</v>
      </c>
      <c r="F1150" s="174">
        <v>1</v>
      </c>
      <c r="G1150" s="174">
        <v>26163.43</v>
      </c>
      <c r="H1150" s="176" t="s">
        <v>2944</v>
      </c>
      <c r="I1150" s="177">
        <v>32322.3</v>
      </c>
      <c r="J1150" s="181">
        <v>3.7392904975811093E-3</v>
      </c>
      <c r="K1150" s="179" t="s">
        <v>60</v>
      </c>
    </row>
    <row r="1151" spans="1:11" ht="19.5" x14ac:dyDescent="0.2">
      <c r="A1151" s="173" t="s">
        <v>2945</v>
      </c>
      <c r="B1151" s="174" t="s">
        <v>2527</v>
      </c>
      <c r="C1151" s="174" t="s">
        <v>56</v>
      </c>
      <c r="D1151" s="174" t="s">
        <v>2528</v>
      </c>
      <c r="E1151" s="175" t="s">
        <v>85</v>
      </c>
      <c r="F1151" s="174">
        <v>335</v>
      </c>
      <c r="G1151" s="174">
        <v>13.47</v>
      </c>
      <c r="H1151" s="176" t="s">
        <v>2529</v>
      </c>
      <c r="I1151" s="177">
        <v>5574.4</v>
      </c>
      <c r="J1151" s="181">
        <v>6.4488916165359941E-4</v>
      </c>
      <c r="K1151" s="179" t="s">
        <v>60</v>
      </c>
    </row>
    <row r="1152" spans="1:11" x14ac:dyDescent="0.2">
      <c r="A1152" s="173" t="s">
        <v>2946</v>
      </c>
      <c r="B1152" s="174" t="s">
        <v>2947</v>
      </c>
      <c r="C1152" s="174" t="s">
        <v>69</v>
      </c>
      <c r="D1152" s="174" t="s">
        <v>2948</v>
      </c>
      <c r="E1152" s="175" t="s">
        <v>85</v>
      </c>
      <c r="F1152" s="174">
        <v>10</v>
      </c>
      <c r="G1152" s="174">
        <v>110.06</v>
      </c>
      <c r="H1152" s="176" t="s">
        <v>2949</v>
      </c>
      <c r="I1152" s="177">
        <v>1359.6</v>
      </c>
      <c r="J1152" s="181">
        <v>1.5728891076783756E-4</v>
      </c>
      <c r="K1152" s="179" t="s">
        <v>60</v>
      </c>
    </row>
    <row r="1153" spans="1:11" ht="19.5" x14ac:dyDescent="0.2">
      <c r="A1153" s="173" t="s">
        <v>2950</v>
      </c>
      <c r="B1153" s="174" t="s">
        <v>2951</v>
      </c>
      <c r="C1153" s="174" t="s">
        <v>69</v>
      </c>
      <c r="D1153" s="174" t="s">
        <v>2952</v>
      </c>
      <c r="E1153" s="175" t="s">
        <v>71</v>
      </c>
      <c r="F1153" s="174">
        <v>4</v>
      </c>
      <c r="G1153" s="174">
        <v>42.59</v>
      </c>
      <c r="H1153" s="176" t="s">
        <v>616</v>
      </c>
      <c r="I1153" s="177">
        <v>210.44</v>
      </c>
      <c r="J1153" s="181">
        <v>2.4345306253297836E-5</v>
      </c>
      <c r="K1153" s="179" t="s">
        <v>60</v>
      </c>
    </row>
    <row r="1154" spans="1:11" ht="19.5" x14ac:dyDescent="0.2">
      <c r="A1154" s="173" t="s">
        <v>30</v>
      </c>
      <c r="B1154" s="174"/>
      <c r="C1154" s="174"/>
      <c r="D1154" s="174" t="s">
        <v>31</v>
      </c>
      <c r="E1154" s="175"/>
      <c r="F1154" s="174"/>
      <c r="G1154" s="174"/>
      <c r="H1154" s="176" t="s">
        <v>50</v>
      </c>
      <c r="I1154" s="177">
        <v>511508.42</v>
      </c>
      <c r="J1154" s="181">
        <v>5.917520022828595E-2</v>
      </c>
      <c r="K1154" s="179" t="s">
        <v>51</v>
      </c>
    </row>
    <row r="1155" spans="1:11" x14ac:dyDescent="0.2">
      <c r="A1155" s="173" t="s">
        <v>2953</v>
      </c>
      <c r="B1155" s="174" t="s">
        <v>1031</v>
      </c>
      <c r="C1155" s="174" t="s">
        <v>69</v>
      </c>
      <c r="D1155" s="174" t="s">
        <v>1032</v>
      </c>
      <c r="E1155" s="175" t="s">
        <v>71</v>
      </c>
      <c r="F1155" s="174">
        <v>76</v>
      </c>
      <c r="G1155" s="174">
        <v>74.08</v>
      </c>
      <c r="H1155" s="176" t="s">
        <v>1033</v>
      </c>
      <c r="I1155" s="177">
        <v>6954.76</v>
      </c>
      <c r="J1155" s="181">
        <v>8.0457974775796257E-4</v>
      </c>
      <c r="K1155" s="179" t="s">
        <v>60</v>
      </c>
    </row>
    <row r="1156" spans="1:11" x14ac:dyDescent="0.2">
      <c r="A1156" s="173" t="s">
        <v>2954</v>
      </c>
      <c r="B1156" s="174" t="s">
        <v>2143</v>
      </c>
      <c r="C1156" s="174" t="s">
        <v>56</v>
      </c>
      <c r="D1156" s="174" t="s">
        <v>2144</v>
      </c>
      <c r="E1156" s="175" t="s">
        <v>131</v>
      </c>
      <c r="F1156" s="174">
        <v>108.37</v>
      </c>
      <c r="G1156" s="174">
        <v>82.04</v>
      </c>
      <c r="H1156" s="176" t="s">
        <v>2145</v>
      </c>
      <c r="I1156" s="177">
        <v>10983.29</v>
      </c>
      <c r="J1156" s="181">
        <v>1.2706308625678748E-3</v>
      </c>
      <c r="K1156" s="179" t="s">
        <v>60</v>
      </c>
    </row>
    <row r="1157" spans="1:11" x14ac:dyDescent="0.2">
      <c r="A1157" s="173" t="s">
        <v>2955</v>
      </c>
      <c r="B1157" s="174" t="s">
        <v>2956</v>
      </c>
      <c r="C1157" s="174" t="s">
        <v>56</v>
      </c>
      <c r="D1157" s="174" t="s">
        <v>2957</v>
      </c>
      <c r="E1157" s="175" t="s">
        <v>131</v>
      </c>
      <c r="F1157" s="174">
        <v>108.37</v>
      </c>
      <c r="G1157" s="174">
        <v>20.91</v>
      </c>
      <c r="H1157" s="176" t="s">
        <v>2958</v>
      </c>
      <c r="I1157" s="177">
        <v>2799.19</v>
      </c>
      <c r="J1157" s="181">
        <v>3.2383167559004355E-4</v>
      </c>
      <c r="K1157" s="179" t="s">
        <v>60</v>
      </c>
    </row>
    <row r="1158" spans="1:11" x14ac:dyDescent="0.2">
      <c r="A1158" s="173" t="s">
        <v>2959</v>
      </c>
      <c r="B1158" s="174" t="s">
        <v>2960</v>
      </c>
      <c r="C1158" s="174" t="s">
        <v>69</v>
      </c>
      <c r="D1158" s="174" t="s">
        <v>2961</v>
      </c>
      <c r="E1158" s="175" t="s">
        <v>71</v>
      </c>
      <c r="F1158" s="174">
        <v>134</v>
      </c>
      <c r="G1158" s="174">
        <v>65.569999999999993</v>
      </c>
      <c r="H1158" s="176" t="s">
        <v>2962</v>
      </c>
      <c r="I1158" s="177">
        <v>10854</v>
      </c>
      <c r="J1158" s="181">
        <v>1.255673608027441E-3</v>
      </c>
      <c r="K1158" s="179" t="s">
        <v>60</v>
      </c>
    </row>
    <row r="1159" spans="1:11" x14ac:dyDescent="0.2">
      <c r="A1159" s="173" t="s">
        <v>2963</v>
      </c>
      <c r="B1159" s="174" t="s">
        <v>2964</v>
      </c>
      <c r="C1159" s="174" t="s">
        <v>56</v>
      </c>
      <c r="D1159" s="174" t="s">
        <v>2965</v>
      </c>
      <c r="E1159" s="175" t="s">
        <v>85</v>
      </c>
      <c r="F1159" s="174">
        <v>885</v>
      </c>
      <c r="G1159" s="174">
        <v>60.16</v>
      </c>
      <c r="H1159" s="176" t="s">
        <v>2966</v>
      </c>
      <c r="I1159" s="177">
        <v>65773.2</v>
      </c>
      <c r="J1159" s="181">
        <v>7.6091460618675595E-3</v>
      </c>
      <c r="K1159" s="179" t="s">
        <v>60</v>
      </c>
    </row>
    <row r="1160" spans="1:11" ht="19.5" x14ac:dyDescent="0.2">
      <c r="A1160" s="173" t="s">
        <v>2967</v>
      </c>
      <c r="B1160" s="174" t="s">
        <v>2968</v>
      </c>
      <c r="C1160" s="174" t="s">
        <v>69</v>
      </c>
      <c r="D1160" s="174" t="s">
        <v>2969</v>
      </c>
      <c r="E1160" s="175" t="s">
        <v>71</v>
      </c>
      <c r="F1160" s="174">
        <v>7</v>
      </c>
      <c r="G1160" s="174">
        <v>290.35000000000002</v>
      </c>
      <c r="H1160" s="176" t="s">
        <v>2970</v>
      </c>
      <c r="I1160" s="177">
        <v>2510.83</v>
      </c>
      <c r="J1160" s="181">
        <v>2.9047198869021004E-4</v>
      </c>
      <c r="K1160" s="179" t="s">
        <v>60</v>
      </c>
    </row>
    <row r="1161" spans="1:11" ht="19.5" x14ac:dyDescent="0.2">
      <c r="A1161" s="173" t="s">
        <v>2971</v>
      </c>
      <c r="B1161" s="174" t="s">
        <v>2972</v>
      </c>
      <c r="C1161" s="174" t="s">
        <v>56</v>
      </c>
      <c r="D1161" s="174" t="s">
        <v>2973</v>
      </c>
      <c r="E1161" s="175" t="s">
        <v>71</v>
      </c>
      <c r="F1161" s="174">
        <v>35</v>
      </c>
      <c r="G1161" s="174">
        <v>57.7</v>
      </c>
      <c r="H1161" s="176" t="s">
        <v>2974</v>
      </c>
      <c r="I1161" s="177">
        <v>2494.8000000000002</v>
      </c>
      <c r="J1161" s="181">
        <v>2.8861751587496408E-4</v>
      </c>
      <c r="K1161" s="179" t="s">
        <v>60</v>
      </c>
    </row>
    <row r="1162" spans="1:11" ht="19.5" x14ac:dyDescent="0.2">
      <c r="A1162" s="173" t="s">
        <v>2975</v>
      </c>
      <c r="B1162" s="174" t="s">
        <v>2976</v>
      </c>
      <c r="C1162" s="174" t="s">
        <v>69</v>
      </c>
      <c r="D1162" s="174" t="s">
        <v>2977</v>
      </c>
      <c r="E1162" s="175" t="s">
        <v>71</v>
      </c>
      <c r="F1162" s="174">
        <v>6</v>
      </c>
      <c r="G1162" s="174">
        <v>141.51</v>
      </c>
      <c r="H1162" s="176" t="s">
        <v>2978</v>
      </c>
      <c r="I1162" s="177">
        <v>1048.92</v>
      </c>
      <c r="J1162" s="181">
        <v>1.2134707581832905E-4</v>
      </c>
      <c r="K1162" s="179" t="s">
        <v>60</v>
      </c>
    </row>
    <row r="1163" spans="1:11" ht="19.5" x14ac:dyDescent="0.2">
      <c r="A1163" s="173" t="s">
        <v>2979</v>
      </c>
      <c r="B1163" s="174" t="s">
        <v>2980</v>
      </c>
      <c r="C1163" s="174" t="s">
        <v>69</v>
      </c>
      <c r="D1163" s="174" t="s">
        <v>2981</v>
      </c>
      <c r="E1163" s="175" t="s">
        <v>71</v>
      </c>
      <c r="F1163" s="174">
        <v>112</v>
      </c>
      <c r="G1163" s="174">
        <v>6.95</v>
      </c>
      <c r="H1163" s="176" t="s">
        <v>2982</v>
      </c>
      <c r="I1163" s="177">
        <v>960.96</v>
      </c>
      <c r="J1163" s="181">
        <v>1.1117119129998616E-4</v>
      </c>
      <c r="K1163" s="179" t="s">
        <v>60</v>
      </c>
    </row>
    <row r="1164" spans="1:11" ht="19.5" x14ac:dyDescent="0.2">
      <c r="A1164" s="173" t="s">
        <v>2983</v>
      </c>
      <c r="B1164" s="174" t="s">
        <v>2984</v>
      </c>
      <c r="C1164" s="174" t="s">
        <v>69</v>
      </c>
      <c r="D1164" s="174" t="s">
        <v>2985</v>
      </c>
      <c r="E1164" s="175" t="s">
        <v>71</v>
      </c>
      <c r="F1164" s="174">
        <v>112</v>
      </c>
      <c r="G1164" s="174">
        <v>1.0900000000000001</v>
      </c>
      <c r="H1164" s="176" t="s">
        <v>2986</v>
      </c>
      <c r="I1164" s="177">
        <v>150.08000000000001</v>
      </c>
      <c r="J1164" s="181">
        <v>1.7362400506058443E-5</v>
      </c>
      <c r="K1164" s="179" t="s">
        <v>60</v>
      </c>
    </row>
    <row r="1165" spans="1:11" x14ac:dyDescent="0.2">
      <c r="A1165" s="173" t="s">
        <v>2987</v>
      </c>
      <c r="B1165" s="174" t="s">
        <v>2988</v>
      </c>
      <c r="C1165" s="174" t="s">
        <v>69</v>
      </c>
      <c r="D1165" s="174" t="s">
        <v>2989</v>
      </c>
      <c r="E1165" s="175" t="s">
        <v>71</v>
      </c>
      <c r="F1165" s="174">
        <v>112</v>
      </c>
      <c r="G1165" s="174">
        <v>0.91</v>
      </c>
      <c r="H1165" s="176" t="s">
        <v>2990</v>
      </c>
      <c r="I1165" s="177">
        <v>125.44</v>
      </c>
      <c r="J1165" s="181">
        <v>1.4511857139392133E-5</v>
      </c>
      <c r="K1165" s="179" t="s">
        <v>60</v>
      </c>
    </row>
    <row r="1166" spans="1:11" ht="19.5" x14ac:dyDescent="0.2">
      <c r="A1166" s="173" t="s">
        <v>2991</v>
      </c>
      <c r="B1166" s="174" t="s">
        <v>2992</v>
      </c>
      <c r="C1166" s="174" t="s">
        <v>69</v>
      </c>
      <c r="D1166" s="174" t="s">
        <v>2993</v>
      </c>
      <c r="E1166" s="175" t="s">
        <v>85</v>
      </c>
      <c r="F1166" s="174">
        <v>282</v>
      </c>
      <c r="G1166" s="174">
        <v>50.52</v>
      </c>
      <c r="H1166" s="176" t="s">
        <v>2994</v>
      </c>
      <c r="I1166" s="177">
        <v>17599.62</v>
      </c>
      <c r="J1166" s="181">
        <v>2.0360584434597302E-3</v>
      </c>
      <c r="K1166" s="179" t="s">
        <v>60</v>
      </c>
    </row>
    <row r="1167" spans="1:11" x14ac:dyDescent="0.2">
      <c r="A1167" s="173" t="s">
        <v>2995</v>
      </c>
      <c r="B1167" s="174" t="s">
        <v>2996</v>
      </c>
      <c r="C1167" s="174" t="s">
        <v>69</v>
      </c>
      <c r="D1167" s="174" t="s">
        <v>2997</v>
      </c>
      <c r="E1167" s="175" t="s">
        <v>71</v>
      </c>
      <c r="F1167" s="174">
        <v>61</v>
      </c>
      <c r="G1167" s="174">
        <v>34.83</v>
      </c>
      <c r="H1167" s="176" t="s">
        <v>2998</v>
      </c>
      <c r="I1167" s="177">
        <v>2624.22</v>
      </c>
      <c r="J1167" s="181">
        <v>3.0358980980816025E-4</v>
      </c>
      <c r="K1167" s="179" t="s">
        <v>60</v>
      </c>
    </row>
    <row r="1168" spans="1:11" x14ac:dyDescent="0.2">
      <c r="A1168" s="173" t="s">
        <v>2999</v>
      </c>
      <c r="B1168" s="174" t="s">
        <v>3000</v>
      </c>
      <c r="C1168" s="174" t="s">
        <v>69</v>
      </c>
      <c r="D1168" s="174" t="s">
        <v>3001</v>
      </c>
      <c r="E1168" s="175" t="s">
        <v>71</v>
      </c>
      <c r="F1168" s="174">
        <v>185</v>
      </c>
      <c r="G1168" s="174">
        <v>21.86</v>
      </c>
      <c r="H1168" s="176" t="s">
        <v>3002</v>
      </c>
      <c r="I1168" s="177">
        <v>4995</v>
      </c>
      <c r="J1168" s="181">
        <v>5.7785974498775271E-4</v>
      </c>
      <c r="K1168" s="179" t="s">
        <v>60</v>
      </c>
    </row>
    <row r="1169" spans="1:11" x14ac:dyDescent="0.2">
      <c r="A1169" s="173" t="s">
        <v>3003</v>
      </c>
      <c r="B1169" s="174" t="s">
        <v>3004</v>
      </c>
      <c r="C1169" s="174" t="s">
        <v>56</v>
      </c>
      <c r="D1169" s="174" t="s">
        <v>3005</v>
      </c>
      <c r="E1169" s="175" t="s">
        <v>71</v>
      </c>
      <c r="F1169" s="174">
        <v>1</v>
      </c>
      <c r="G1169" s="174">
        <v>156.53</v>
      </c>
      <c r="H1169" s="176" t="s">
        <v>3006</v>
      </c>
      <c r="I1169" s="177">
        <v>193.37</v>
      </c>
      <c r="J1169" s="181">
        <v>2.2370518295952303E-5</v>
      </c>
      <c r="K1169" s="179" t="s">
        <v>60</v>
      </c>
    </row>
    <row r="1170" spans="1:11" x14ac:dyDescent="0.2">
      <c r="A1170" s="173" t="s">
        <v>3007</v>
      </c>
      <c r="B1170" s="174" t="s">
        <v>3008</v>
      </c>
      <c r="C1170" s="174" t="s">
        <v>69</v>
      </c>
      <c r="D1170" s="174" t="s">
        <v>3009</v>
      </c>
      <c r="E1170" s="175" t="s">
        <v>71</v>
      </c>
      <c r="F1170" s="174">
        <v>3</v>
      </c>
      <c r="G1170" s="174">
        <v>44.27</v>
      </c>
      <c r="H1170" s="176" t="s">
        <v>3010</v>
      </c>
      <c r="I1170" s="177">
        <v>164.07</v>
      </c>
      <c r="J1170" s="181">
        <v>1.8980870542570689E-5</v>
      </c>
      <c r="K1170" s="179" t="s">
        <v>60</v>
      </c>
    </row>
    <row r="1171" spans="1:11" x14ac:dyDescent="0.2">
      <c r="A1171" s="173" t="s">
        <v>3011</v>
      </c>
      <c r="B1171" s="174" t="s">
        <v>3012</v>
      </c>
      <c r="C1171" s="174" t="s">
        <v>69</v>
      </c>
      <c r="D1171" s="174" t="s">
        <v>3013</v>
      </c>
      <c r="E1171" s="175" t="s">
        <v>85</v>
      </c>
      <c r="F1171" s="174">
        <v>1310</v>
      </c>
      <c r="G1171" s="174">
        <v>226.37</v>
      </c>
      <c r="H1171" s="176" t="s">
        <v>3014</v>
      </c>
      <c r="I1171" s="177">
        <v>366341.5</v>
      </c>
      <c r="J1171" s="181">
        <v>4.2381182336022186E-2</v>
      </c>
      <c r="K1171" s="179" t="s">
        <v>60</v>
      </c>
    </row>
    <row r="1172" spans="1:11" x14ac:dyDescent="0.2">
      <c r="A1172" s="173" t="s">
        <v>3015</v>
      </c>
      <c r="B1172" s="174" t="s">
        <v>3016</v>
      </c>
      <c r="C1172" s="174" t="s">
        <v>69</v>
      </c>
      <c r="D1172" s="174" t="s">
        <v>3017</v>
      </c>
      <c r="E1172" s="175" t="s">
        <v>71</v>
      </c>
      <c r="F1172" s="174">
        <v>15</v>
      </c>
      <c r="G1172" s="174">
        <v>50.02</v>
      </c>
      <c r="H1172" s="176" t="s">
        <v>3018</v>
      </c>
      <c r="I1172" s="177">
        <v>926.85</v>
      </c>
      <c r="J1172" s="181">
        <v>1.0722508601439412E-4</v>
      </c>
      <c r="K1172" s="179" t="s">
        <v>60</v>
      </c>
    </row>
    <row r="1173" spans="1:11" ht="19.5" x14ac:dyDescent="0.2">
      <c r="A1173" s="173" t="s">
        <v>3019</v>
      </c>
      <c r="B1173" s="174" t="s">
        <v>3020</v>
      </c>
      <c r="C1173" s="174" t="s">
        <v>69</v>
      </c>
      <c r="D1173" s="174" t="s">
        <v>3021</v>
      </c>
      <c r="E1173" s="175" t="s">
        <v>476</v>
      </c>
      <c r="F1173" s="174">
        <v>38</v>
      </c>
      <c r="G1173" s="174">
        <v>298.39999999999998</v>
      </c>
      <c r="H1173" s="176" t="s">
        <v>3022</v>
      </c>
      <c r="I1173" s="177">
        <v>14008.32</v>
      </c>
      <c r="J1173" s="181">
        <v>1.6205894340153826E-3</v>
      </c>
      <c r="K1173" s="179" t="s">
        <v>60</v>
      </c>
    </row>
    <row r="1174" spans="1:11" x14ac:dyDescent="0.2">
      <c r="A1174" s="173" t="s">
        <v>32</v>
      </c>
      <c r="B1174" s="174"/>
      <c r="C1174" s="174"/>
      <c r="D1174" s="174" t="s">
        <v>33</v>
      </c>
      <c r="E1174" s="175"/>
      <c r="F1174" s="174"/>
      <c r="G1174" s="174"/>
      <c r="H1174" s="176" t="s">
        <v>50</v>
      </c>
      <c r="I1174" s="177">
        <v>20448.05</v>
      </c>
      <c r="J1174" s="181">
        <v>2.3655865782776413E-3</v>
      </c>
      <c r="K1174" s="179" t="s">
        <v>51</v>
      </c>
    </row>
    <row r="1175" spans="1:11" ht="29.25" x14ac:dyDescent="0.2">
      <c r="A1175" s="173" t="s">
        <v>3023</v>
      </c>
      <c r="B1175" s="174" t="s">
        <v>3024</v>
      </c>
      <c r="C1175" s="174" t="s">
        <v>69</v>
      </c>
      <c r="D1175" s="174" t="s">
        <v>3025</v>
      </c>
      <c r="E1175" s="175" t="s">
        <v>71</v>
      </c>
      <c r="F1175" s="174">
        <v>35</v>
      </c>
      <c r="G1175" s="174">
        <v>25.5</v>
      </c>
      <c r="H1175" s="176" t="s">
        <v>3026</v>
      </c>
      <c r="I1175" s="177">
        <v>1102.5</v>
      </c>
      <c r="J1175" s="181">
        <v>1.2754561938918866E-4</v>
      </c>
      <c r="K1175" s="179" t="s">
        <v>60</v>
      </c>
    </row>
    <row r="1176" spans="1:11" ht="19.5" x14ac:dyDescent="0.2">
      <c r="A1176" s="173" t="s">
        <v>3027</v>
      </c>
      <c r="B1176" s="174" t="s">
        <v>3028</v>
      </c>
      <c r="C1176" s="174" t="s">
        <v>69</v>
      </c>
      <c r="D1176" s="174" t="s">
        <v>3029</v>
      </c>
      <c r="E1176" s="175" t="s">
        <v>71</v>
      </c>
      <c r="F1176" s="174">
        <v>6</v>
      </c>
      <c r="G1176" s="174">
        <v>149.16</v>
      </c>
      <c r="H1176" s="176" t="s">
        <v>3030</v>
      </c>
      <c r="I1176" s="177">
        <v>1105.6199999999999</v>
      </c>
      <c r="J1176" s="181">
        <v>1.2790656481548733E-4</v>
      </c>
      <c r="K1176" s="179" t="s">
        <v>60</v>
      </c>
    </row>
    <row r="1177" spans="1:11" ht="19.5" x14ac:dyDescent="0.2">
      <c r="A1177" s="173" t="s">
        <v>3031</v>
      </c>
      <c r="B1177" s="174" t="s">
        <v>3032</v>
      </c>
      <c r="C1177" s="174" t="s">
        <v>69</v>
      </c>
      <c r="D1177" s="174" t="s">
        <v>3033</v>
      </c>
      <c r="E1177" s="175" t="s">
        <v>71</v>
      </c>
      <c r="F1177" s="174">
        <v>2</v>
      </c>
      <c r="G1177" s="174">
        <v>47.81</v>
      </c>
      <c r="H1177" s="176" t="s">
        <v>3034</v>
      </c>
      <c r="I1177" s="177">
        <v>118.12</v>
      </c>
      <c r="J1177" s="181">
        <v>1.36650236392299E-5</v>
      </c>
      <c r="K1177" s="179" t="s">
        <v>60</v>
      </c>
    </row>
    <row r="1178" spans="1:11" x14ac:dyDescent="0.2">
      <c r="A1178" s="173" t="s">
        <v>3035</v>
      </c>
      <c r="B1178" s="174" t="s">
        <v>3036</v>
      </c>
      <c r="C1178" s="174" t="s">
        <v>69</v>
      </c>
      <c r="D1178" s="174" t="s">
        <v>3037</v>
      </c>
      <c r="E1178" s="175" t="s">
        <v>71</v>
      </c>
      <c r="F1178" s="174">
        <v>2</v>
      </c>
      <c r="G1178" s="174">
        <v>51.08</v>
      </c>
      <c r="H1178" s="176" t="s">
        <v>3038</v>
      </c>
      <c r="I1178" s="177">
        <v>126.2</v>
      </c>
      <c r="J1178" s="181">
        <v>1.4599779743234113E-5</v>
      </c>
      <c r="K1178" s="179" t="s">
        <v>60</v>
      </c>
    </row>
    <row r="1179" spans="1:11" ht="19.5" x14ac:dyDescent="0.2">
      <c r="A1179" s="173" t="s">
        <v>3039</v>
      </c>
      <c r="B1179" s="174" t="s">
        <v>3040</v>
      </c>
      <c r="C1179" s="174" t="s">
        <v>69</v>
      </c>
      <c r="D1179" s="174" t="s">
        <v>3041</v>
      </c>
      <c r="E1179" s="175" t="s">
        <v>71</v>
      </c>
      <c r="F1179" s="174">
        <v>22</v>
      </c>
      <c r="G1179" s="174">
        <v>20.05</v>
      </c>
      <c r="H1179" s="176" t="s">
        <v>3042</v>
      </c>
      <c r="I1179" s="177">
        <v>544.72</v>
      </c>
      <c r="J1179" s="181">
        <v>6.3017369427373102E-5</v>
      </c>
      <c r="K1179" s="179" t="s">
        <v>60</v>
      </c>
    </row>
    <row r="1180" spans="1:11" ht="19.5" x14ac:dyDescent="0.2">
      <c r="A1180" s="173" t="s">
        <v>3043</v>
      </c>
      <c r="B1180" s="174" t="s">
        <v>3044</v>
      </c>
      <c r="C1180" s="174" t="s">
        <v>56</v>
      </c>
      <c r="D1180" s="174" t="s">
        <v>3045</v>
      </c>
      <c r="E1180" s="175" t="s">
        <v>71</v>
      </c>
      <c r="F1180" s="174">
        <v>12</v>
      </c>
      <c r="G1180" s="174">
        <v>213.36</v>
      </c>
      <c r="H1180" s="176" t="s">
        <v>3046</v>
      </c>
      <c r="I1180" s="177">
        <v>3162.96</v>
      </c>
      <c r="J1180" s="181">
        <v>3.6591536716846097E-4</v>
      </c>
      <c r="K1180" s="179" t="s">
        <v>60</v>
      </c>
    </row>
    <row r="1181" spans="1:11" x14ac:dyDescent="0.2">
      <c r="A1181" s="173" t="s">
        <v>3047</v>
      </c>
      <c r="B1181" s="174" t="s">
        <v>3048</v>
      </c>
      <c r="C1181" s="174" t="s">
        <v>69</v>
      </c>
      <c r="D1181" s="174" t="s">
        <v>3049</v>
      </c>
      <c r="E1181" s="175" t="s">
        <v>71</v>
      </c>
      <c r="F1181" s="174">
        <v>21</v>
      </c>
      <c r="G1181" s="174">
        <v>217.47</v>
      </c>
      <c r="H1181" s="176" t="s">
        <v>3050</v>
      </c>
      <c r="I1181" s="177">
        <v>5641.86</v>
      </c>
      <c r="J1181" s="181">
        <v>6.5269344962094148E-4</v>
      </c>
      <c r="K1181" s="179" t="s">
        <v>60</v>
      </c>
    </row>
    <row r="1182" spans="1:11" ht="19.5" x14ac:dyDescent="0.2">
      <c r="A1182" s="173" t="s">
        <v>3051</v>
      </c>
      <c r="B1182" s="174" t="s">
        <v>3052</v>
      </c>
      <c r="C1182" s="174" t="s">
        <v>69</v>
      </c>
      <c r="D1182" s="174" t="s">
        <v>3053</v>
      </c>
      <c r="E1182" s="175" t="s">
        <v>71</v>
      </c>
      <c r="F1182" s="174">
        <v>2</v>
      </c>
      <c r="G1182" s="174">
        <v>260.2</v>
      </c>
      <c r="H1182" s="176" t="s">
        <v>3054</v>
      </c>
      <c r="I1182" s="177">
        <v>642.9</v>
      </c>
      <c r="J1182" s="181">
        <v>7.4375581592117367E-5</v>
      </c>
      <c r="K1182" s="179" t="s">
        <v>60</v>
      </c>
    </row>
    <row r="1183" spans="1:11" ht="19.5" x14ac:dyDescent="0.2">
      <c r="A1183" s="173" t="s">
        <v>3055</v>
      </c>
      <c r="B1183" s="174" t="s">
        <v>3056</v>
      </c>
      <c r="C1183" s="174" t="s">
        <v>69</v>
      </c>
      <c r="D1183" s="174" t="s">
        <v>3057</v>
      </c>
      <c r="E1183" s="175" t="s">
        <v>71</v>
      </c>
      <c r="F1183" s="174">
        <v>1</v>
      </c>
      <c r="G1183" s="174">
        <v>4314.96</v>
      </c>
      <c r="H1183" s="176" t="s">
        <v>3058</v>
      </c>
      <c r="I1183" s="177">
        <v>5330.7</v>
      </c>
      <c r="J1183" s="181">
        <v>6.1669608460584861E-4</v>
      </c>
      <c r="K1183" s="179" t="s">
        <v>60</v>
      </c>
    </row>
    <row r="1184" spans="1:11" x14ac:dyDescent="0.2">
      <c r="A1184" s="173" t="s">
        <v>3059</v>
      </c>
      <c r="B1184" s="174" t="s">
        <v>3060</v>
      </c>
      <c r="C1184" s="174" t="s">
        <v>69</v>
      </c>
      <c r="D1184" s="174" t="s">
        <v>3061</v>
      </c>
      <c r="E1184" s="175" t="s">
        <v>71</v>
      </c>
      <c r="F1184" s="174">
        <v>1</v>
      </c>
      <c r="G1184" s="174">
        <v>59.26</v>
      </c>
      <c r="H1184" s="176" t="s">
        <v>3062</v>
      </c>
      <c r="I1184" s="177">
        <v>73.2</v>
      </c>
      <c r="J1184" s="181">
        <v>8.4683350016223228E-6</v>
      </c>
      <c r="K1184" s="179" t="s">
        <v>60</v>
      </c>
    </row>
    <row r="1185" spans="1:11" ht="19.5" x14ac:dyDescent="0.2">
      <c r="A1185" s="173" t="s">
        <v>3063</v>
      </c>
      <c r="B1185" s="174" t="s">
        <v>3064</v>
      </c>
      <c r="C1185" s="174" t="s">
        <v>69</v>
      </c>
      <c r="D1185" s="174" t="s">
        <v>3065</v>
      </c>
      <c r="E1185" s="175" t="s">
        <v>71</v>
      </c>
      <c r="F1185" s="174">
        <v>1</v>
      </c>
      <c r="G1185" s="174">
        <v>67.14</v>
      </c>
      <c r="H1185" s="176" t="s">
        <v>3066</v>
      </c>
      <c r="I1185" s="177">
        <v>82.94</v>
      </c>
      <c r="J1185" s="181">
        <v>9.5951325824392819E-6</v>
      </c>
      <c r="K1185" s="179" t="s">
        <v>60</v>
      </c>
    </row>
    <row r="1186" spans="1:11" ht="29.25" x14ac:dyDescent="0.2">
      <c r="A1186" s="173" t="s">
        <v>3067</v>
      </c>
      <c r="B1186" s="174" t="s">
        <v>3068</v>
      </c>
      <c r="C1186" s="174" t="s">
        <v>56</v>
      </c>
      <c r="D1186" s="174" t="s">
        <v>3069</v>
      </c>
      <c r="E1186" s="175" t="s">
        <v>85</v>
      </c>
      <c r="F1186" s="174">
        <v>21.9</v>
      </c>
      <c r="G1186" s="174">
        <v>27.38</v>
      </c>
      <c r="H1186" s="176" t="s">
        <v>3070</v>
      </c>
      <c r="I1186" s="177">
        <v>740.65</v>
      </c>
      <c r="J1186" s="181">
        <v>8.5684048073108918E-5</v>
      </c>
      <c r="K1186" s="179" t="s">
        <v>60</v>
      </c>
    </row>
    <row r="1187" spans="1:11" ht="29.25" x14ac:dyDescent="0.2">
      <c r="A1187" s="173" t="s">
        <v>3071</v>
      </c>
      <c r="B1187" s="174" t="s">
        <v>3072</v>
      </c>
      <c r="C1187" s="174" t="s">
        <v>56</v>
      </c>
      <c r="D1187" s="174" t="s">
        <v>3073</v>
      </c>
      <c r="E1187" s="175" t="s">
        <v>85</v>
      </c>
      <c r="F1187" s="174">
        <v>3</v>
      </c>
      <c r="G1187" s="174">
        <v>38.200000000000003</v>
      </c>
      <c r="H1187" s="176" t="s">
        <v>3074</v>
      </c>
      <c r="I1187" s="177">
        <v>141.57</v>
      </c>
      <c r="J1187" s="181">
        <v>1.6377898718301533E-5</v>
      </c>
      <c r="K1187" s="179" t="s">
        <v>60</v>
      </c>
    </row>
    <row r="1188" spans="1:11" x14ac:dyDescent="0.2">
      <c r="A1188" s="173" t="s">
        <v>3075</v>
      </c>
      <c r="B1188" s="174" t="s">
        <v>3076</v>
      </c>
      <c r="C1188" s="174" t="s">
        <v>69</v>
      </c>
      <c r="D1188" s="174" t="s">
        <v>3077</v>
      </c>
      <c r="E1188" s="175" t="s">
        <v>85</v>
      </c>
      <c r="F1188" s="174">
        <v>24.9</v>
      </c>
      <c r="G1188" s="174">
        <v>5.66</v>
      </c>
      <c r="H1188" s="176" t="s">
        <v>3078</v>
      </c>
      <c r="I1188" s="177">
        <v>174.05</v>
      </c>
      <c r="J1188" s="181">
        <v>2.0135433156179852E-5</v>
      </c>
      <c r="K1188" s="179" t="s">
        <v>60</v>
      </c>
    </row>
    <row r="1189" spans="1:11" x14ac:dyDescent="0.2">
      <c r="A1189" s="173" t="s">
        <v>3079</v>
      </c>
      <c r="B1189" s="174" t="s">
        <v>3080</v>
      </c>
      <c r="C1189" s="174" t="s">
        <v>69</v>
      </c>
      <c r="D1189" s="174" t="s">
        <v>3081</v>
      </c>
      <c r="E1189" s="175" t="s">
        <v>85</v>
      </c>
      <c r="F1189" s="174">
        <v>24.9</v>
      </c>
      <c r="G1189" s="174">
        <v>5.53</v>
      </c>
      <c r="H1189" s="176" t="s">
        <v>3082</v>
      </c>
      <c r="I1189" s="177">
        <v>170.06</v>
      </c>
      <c r="J1189" s="181">
        <v>1.9673839486009454E-5</v>
      </c>
      <c r="K1189" s="179" t="s">
        <v>60</v>
      </c>
    </row>
    <row r="1190" spans="1:11" ht="19.5" x14ac:dyDescent="0.2">
      <c r="A1190" s="173" t="s">
        <v>3083</v>
      </c>
      <c r="B1190" s="174" t="s">
        <v>3084</v>
      </c>
      <c r="C1190" s="174" t="s">
        <v>56</v>
      </c>
      <c r="D1190" s="174" t="s">
        <v>3085</v>
      </c>
      <c r="E1190" s="175" t="s">
        <v>71</v>
      </c>
      <c r="F1190" s="174">
        <v>2</v>
      </c>
      <c r="G1190" s="174">
        <v>22.08</v>
      </c>
      <c r="H1190" s="176" t="s">
        <v>3086</v>
      </c>
      <c r="I1190" s="177">
        <v>54.54</v>
      </c>
      <c r="J1190" s="181">
        <v>6.3096037020284355E-6</v>
      </c>
      <c r="K1190" s="179" t="s">
        <v>60</v>
      </c>
    </row>
    <row r="1191" spans="1:11" ht="19.5" x14ac:dyDescent="0.2">
      <c r="A1191" s="173" t="s">
        <v>3087</v>
      </c>
      <c r="B1191" s="174" t="s">
        <v>3088</v>
      </c>
      <c r="C1191" s="174" t="s">
        <v>56</v>
      </c>
      <c r="D1191" s="174" t="s">
        <v>3089</v>
      </c>
      <c r="E1191" s="175" t="s">
        <v>71</v>
      </c>
      <c r="F1191" s="174">
        <v>2</v>
      </c>
      <c r="G1191" s="174">
        <v>23.91</v>
      </c>
      <c r="H1191" s="176" t="s">
        <v>3090</v>
      </c>
      <c r="I1191" s="177">
        <v>59.06</v>
      </c>
      <c r="J1191" s="181">
        <v>6.8325118196149502E-6</v>
      </c>
      <c r="K1191" s="179" t="s">
        <v>60</v>
      </c>
    </row>
    <row r="1192" spans="1:11" x14ac:dyDescent="0.2">
      <c r="A1192" s="173" t="s">
        <v>3091</v>
      </c>
      <c r="B1192" s="174" t="s">
        <v>3092</v>
      </c>
      <c r="C1192" s="174" t="s">
        <v>56</v>
      </c>
      <c r="D1192" s="174" t="s">
        <v>3093</v>
      </c>
      <c r="E1192" s="175" t="s">
        <v>71</v>
      </c>
      <c r="F1192" s="174">
        <v>2</v>
      </c>
      <c r="G1192" s="174">
        <v>34.82</v>
      </c>
      <c r="H1192" s="176" t="s">
        <v>3094</v>
      </c>
      <c r="I1192" s="177">
        <v>86.02</v>
      </c>
      <c r="J1192" s="181">
        <v>9.9514505032725702E-6</v>
      </c>
      <c r="K1192" s="179" t="s">
        <v>60</v>
      </c>
    </row>
    <row r="1193" spans="1:11" ht="19.5" x14ac:dyDescent="0.2">
      <c r="A1193" s="173" t="s">
        <v>3095</v>
      </c>
      <c r="B1193" s="174" t="s">
        <v>3096</v>
      </c>
      <c r="C1193" s="174" t="s">
        <v>56</v>
      </c>
      <c r="D1193" s="174" t="s">
        <v>3097</v>
      </c>
      <c r="E1193" s="175" t="s">
        <v>71</v>
      </c>
      <c r="F1193" s="174">
        <v>1</v>
      </c>
      <c r="G1193" s="174">
        <v>170.98</v>
      </c>
      <c r="H1193" s="176" t="s">
        <v>3098</v>
      </c>
      <c r="I1193" s="177">
        <v>211.22</v>
      </c>
      <c r="J1193" s="181">
        <v>2.4435542609872499E-5</v>
      </c>
      <c r="K1193" s="179" t="s">
        <v>60</v>
      </c>
    </row>
    <row r="1194" spans="1:11" ht="19.5" x14ac:dyDescent="0.2">
      <c r="A1194" s="173" t="s">
        <v>3099</v>
      </c>
      <c r="B1194" s="174" t="s">
        <v>3100</v>
      </c>
      <c r="C1194" s="174" t="s">
        <v>56</v>
      </c>
      <c r="D1194" s="174" t="s">
        <v>3101</v>
      </c>
      <c r="E1194" s="175" t="s">
        <v>71</v>
      </c>
      <c r="F1194" s="174">
        <v>1</v>
      </c>
      <c r="G1194" s="174">
        <v>49.65</v>
      </c>
      <c r="H1194" s="176" t="s">
        <v>3102</v>
      </c>
      <c r="I1194" s="177">
        <v>61.33</v>
      </c>
      <c r="J1194" s="181">
        <v>7.09512275477455E-6</v>
      </c>
      <c r="K1194" s="179" t="s">
        <v>60</v>
      </c>
    </row>
    <row r="1195" spans="1:11" ht="19.5" x14ac:dyDescent="0.2">
      <c r="A1195" s="173" t="s">
        <v>3103</v>
      </c>
      <c r="B1195" s="174" t="s">
        <v>3104</v>
      </c>
      <c r="C1195" s="174" t="s">
        <v>56</v>
      </c>
      <c r="D1195" s="174" t="s">
        <v>3105</v>
      </c>
      <c r="E1195" s="175" t="s">
        <v>71</v>
      </c>
      <c r="F1195" s="174">
        <v>2</v>
      </c>
      <c r="G1195" s="174">
        <v>39.54</v>
      </c>
      <c r="H1195" s="176" t="s">
        <v>3106</v>
      </c>
      <c r="I1195" s="177">
        <v>97.68</v>
      </c>
      <c r="J1195" s="181">
        <v>1.1300368346427165E-5</v>
      </c>
      <c r="K1195" s="179" t="s">
        <v>60</v>
      </c>
    </row>
    <row r="1196" spans="1:11" ht="19.5" x14ac:dyDescent="0.2">
      <c r="A1196" s="173" t="s">
        <v>3107</v>
      </c>
      <c r="B1196" s="174" t="s">
        <v>3108</v>
      </c>
      <c r="C1196" s="174" t="s">
        <v>56</v>
      </c>
      <c r="D1196" s="174" t="s">
        <v>3109</v>
      </c>
      <c r="E1196" s="175" t="s">
        <v>71</v>
      </c>
      <c r="F1196" s="174">
        <v>3</v>
      </c>
      <c r="G1196" s="174">
        <v>136.66</v>
      </c>
      <c r="H1196" s="176" t="s">
        <v>3110</v>
      </c>
      <c r="I1196" s="177">
        <v>506.46</v>
      </c>
      <c r="J1196" s="181">
        <v>5.8591160449749199E-5</v>
      </c>
      <c r="K1196" s="179" t="s">
        <v>60</v>
      </c>
    </row>
    <row r="1197" spans="1:11" x14ac:dyDescent="0.2">
      <c r="A1197" s="173" t="s">
        <v>3111</v>
      </c>
      <c r="B1197" s="174" t="s">
        <v>3112</v>
      </c>
      <c r="C1197" s="174" t="s">
        <v>69</v>
      </c>
      <c r="D1197" s="174" t="s">
        <v>3113</v>
      </c>
      <c r="E1197" s="175" t="s">
        <v>71</v>
      </c>
      <c r="F1197" s="174">
        <v>3</v>
      </c>
      <c r="G1197" s="174">
        <v>57.66</v>
      </c>
      <c r="H1197" s="176" t="s">
        <v>3114</v>
      </c>
      <c r="I1197" s="177">
        <v>213.69</v>
      </c>
      <c r="J1197" s="181">
        <v>2.4721291072358937E-5</v>
      </c>
      <c r="K1197" s="179" t="s">
        <v>60</v>
      </c>
    </row>
    <row r="1198" spans="1:11" x14ac:dyDescent="0.2">
      <c r="A1198" s="173" t="s">
        <v>34</v>
      </c>
      <c r="B1198" s="174"/>
      <c r="C1198" s="174"/>
      <c r="D1198" s="174" t="s">
        <v>35</v>
      </c>
      <c r="E1198" s="175"/>
      <c r="F1198" s="174"/>
      <c r="G1198" s="174"/>
      <c r="H1198" s="176" t="s">
        <v>50</v>
      </c>
      <c r="I1198" s="177">
        <v>225454.22</v>
      </c>
      <c r="J1198" s="181">
        <v>2.6082265881003545E-2</v>
      </c>
      <c r="K1198" s="179" t="s">
        <v>51</v>
      </c>
    </row>
    <row r="1199" spans="1:11" x14ac:dyDescent="0.2">
      <c r="A1199" s="173" t="s">
        <v>3115</v>
      </c>
      <c r="B1199" s="174"/>
      <c r="C1199" s="174"/>
      <c r="D1199" s="174" t="s">
        <v>3116</v>
      </c>
      <c r="E1199" s="175"/>
      <c r="F1199" s="174"/>
      <c r="G1199" s="174"/>
      <c r="H1199" s="176" t="s">
        <v>50</v>
      </c>
      <c r="I1199" s="177">
        <v>166883.92000000001</v>
      </c>
      <c r="J1199" s="181">
        <v>1.9306406297048353E-2</v>
      </c>
      <c r="K1199" s="179" t="s">
        <v>51</v>
      </c>
    </row>
    <row r="1200" spans="1:11" ht="19.5" x14ac:dyDescent="0.2">
      <c r="A1200" s="173" t="s">
        <v>3117</v>
      </c>
      <c r="B1200" s="174" t="s">
        <v>3118</v>
      </c>
      <c r="C1200" s="174" t="s">
        <v>69</v>
      </c>
      <c r="D1200" s="174" t="s">
        <v>3119</v>
      </c>
      <c r="E1200" s="175" t="s">
        <v>114</v>
      </c>
      <c r="F1200" s="174">
        <v>8432.74</v>
      </c>
      <c r="G1200" s="174">
        <v>16.02</v>
      </c>
      <c r="H1200" s="176" t="s">
        <v>3120</v>
      </c>
      <c r="I1200" s="177">
        <v>166883.92000000001</v>
      </c>
      <c r="J1200" s="181">
        <v>1.9306406297048353E-2</v>
      </c>
      <c r="K1200" s="179" t="s">
        <v>60</v>
      </c>
    </row>
    <row r="1201" spans="1:11" x14ac:dyDescent="0.2">
      <c r="A1201" s="173" t="s">
        <v>3121</v>
      </c>
      <c r="B1201" s="174"/>
      <c r="C1201" s="174"/>
      <c r="D1201" s="174" t="s">
        <v>3122</v>
      </c>
      <c r="E1201" s="175"/>
      <c r="F1201" s="174"/>
      <c r="G1201" s="174"/>
      <c r="H1201" s="176" t="s">
        <v>50</v>
      </c>
      <c r="I1201" s="177">
        <v>58570.3</v>
      </c>
      <c r="J1201" s="181">
        <v>6.7758595839551902E-3</v>
      </c>
      <c r="K1201" s="179" t="s">
        <v>51</v>
      </c>
    </row>
    <row r="1202" spans="1:11" ht="29.25" x14ac:dyDescent="0.2">
      <c r="A1202" s="173" t="s">
        <v>3123</v>
      </c>
      <c r="B1202" s="174" t="s">
        <v>3124</v>
      </c>
      <c r="C1202" s="174" t="s">
        <v>69</v>
      </c>
      <c r="D1202" s="174" t="s">
        <v>3125</v>
      </c>
      <c r="E1202" s="175" t="s">
        <v>71</v>
      </c>
      <c r="F1202" s="174">
        <v>12</v>
      </c>
      <c r="G1202" s="174">
        <v>842.91</v>
      </c>
      <c r="H1202" s="176" t="s">
        <v>3126</v>
      </c>
      <c r="I1202" s="177">
        <v>12495.96</v>
      </c>
      <c r="J1202" s="181">
        <v>1.4456280798753071E-3</v>
      </c>
      <c r="K1202" s="179" t="s">
        <v>60</v>
      </c>
    </row>
    <row r="1203" spans="1:11" ht="19.5" x14ac:dyDescent="0.2">
      <c r="A1203" s="173" t="s">
        <v>3127</v>
      </c>
      <c r="B1203" s="174" t="s">
        <v>3128</v>
      </c>
      <c r="C1203" s="174" t="s">
        <v>69</v>
      </c>
      <c r="D1203" s="174" t="s">
        <v>3129</v>
      </c>
      <c r="E1203" s="175" t="s">
        <v>58</v>
      </c>
      <c r="F1203" s="174">
        <v>223.5</v>
      </c>
      <c r="G1203" s="174">
        <v>92.36</v>
      </c>
      <c r="H1203" s="176" t="s">
        <v>3130</v>
      </c>
      <c r="I1203" s="177">
        <v>25501.35</v>
      </c>
      <c r="J1203" s="181">
        <v>2.9501909124811667E-3</v>
      </c>
      <c r="K1203" s="179" t="s">
        <v>60</v>
      </c>
    </row>
    <row r="1204" spans="1:11" ht="19.5" x14ac:dyDescent="0.2">
      <c r="A1204" s="173" t="s">
        <v>3131</v>
      </c>
      <c r="B1204" s="174" t="s">
        <v>3132</v>
      </c>
      <c r="C1204" s="174" t="s">
        <v>56</v>
      </c>
      <c r="D1204" s="174" t="s">
        <v>3133</v>
      </c>
      <c r="E1204" s="175" t="s">
        <v>58</v>
      </c>
      <c r="F1204" s="174">
        <v>168.3</v>
      </c>
      <c r="G1204" s="174">
        <v>98.95</v>
      </c>
      <c r="H1204" s="176" t="s">
        <v>3134</v>
      </c>
      <c r="I1204" s="177">
        <v>20572.990000000002</v>
      </c>
      <c r="J1204" s="181">
        <v>2.3800405915987161E-3</v>
      </c>
      <c r="K1204" s="179" t="s">
        <v>60</v>
      </c>
    </row>
    <row r="1205" spans="1:11" x14ac:dyDescent="0.2">
      <c r="A1205" s="173" t="s">
        <v>36</v>
      </c>
      <c r="B1205" s="174"/>
      <c r="C1205" s="174"/>
      <c r="D1205" s="174" t="s">
        <v>37</v>
      </c>
      <c r="E1205" s="175"/>
      <c r="F1205" s="174"/>
      <c r="G1205" s="174"/>
      <c r="H1205" s="176" t="s">
        <v>50</v>
      </c>
      <c r="I1205" s="177">
        <v>5208.6499999999996</v>
      </c>
      <c r="J1205" s="181">
        <v>6.0257640855464634E-4</v>
      </c>
      <c r="K1205" s="179" t="s">
        <v>51</v>
      </c>
    </row>
    <row r="1206" spans="1:11" x14ac:dyDescent="0.2">
      <c r="A1206" s="173" t="s">
        <v>3135</v>
      </c>
      <c r="B1206" s="174" t="s">
        <v>3136</v>
      </c>
      <c r="C1206" s="174" t="s">
        <v>69</v>
      </c>
      <c r="D1206" s="174" t="s">
        <v>3137</v>
      </c>
      <c r="E1206" s="175" t="s">
        <v>58</v>
      </c>
      <c r="F1206" s="174">
        <v>1173.1199999999999</v>
      </c>
      <c r="G1206" s="174">
        <v>3.6</v>
      </c>
      <c r="H1206" s="176" t="s">
        <v>3138</v>
      </c>
      <c r="I1206" s="177">
        <v>5208.6499999999996</v>
      </c>
      <c r="J1206" s="181">
        <v>6.0257640855464634E-4</v>
      </c>
      <c r="K1206" s="179" t="s">
        <v>60</v>
      </c>
    </row>
    <row r="1207" spans="1:11" x14ac:dyDescent="0.2">
      <c r="A1207" s="173" t="s">
        <v>38</v>
      </c>
      <c r="B1207" s="174"/>
      <c r="C1207" s="174"/>
      <c r="D1207" s="174" t="s">
        <v>39</v>
      </c>
      <c r="E1207" s="175"/>
      <c r="F1207" s="174"/>
      <c r="G1207" s="174"/>
      <c r="H1207" s="176" t="s">
        <v>50</v>
      </c>
      <c r="I1207" s="177">
        <v>909315.05</v>
      </c>
      <c r="J1207" s="181">
        <v>0.10519650909039552</v>
      </c>
      <c r="K1207" s="179" t="s">
        <v>51</v>
      </c>
    </row>
    <row r="1208" spans="1:11" x14ac:dyDescent="0.2">
      <c r="A1208" s="173" t="s">
        <v>3139</v>
      </c>
      <c r="B1208" s="174" t="s">
        <v>3140</v>
      </c>
      <c r="C1208" s="174" t="s">
        <v>56</v>
      </c>
      <c r="D1208" s="174" t="s">
        <v>3141</v>
      </c>
      <c r="E1208" s="175" t="s">
        <v>3142</v>
      </c>
      <c r="F1208" s="174">
        <v>2143.35</v>
      </c>
      <c r="G1208" s="174">
        <v>125.79</v>
      </c>
      <c r="H1208" s="176" t="s">
        <v>3143</v>
      </c>
      <c r="I1208" s="177">
        <v>333076.59000000003</v>
      </c>
      <c r="J1208" s="181">
        <v>3.8532843515273328E-2</v>
      </c>
      <c r="K1208" s="179" t="s">
        <v>60</v>
      </c>
    </row>
    <row r="1209" spans="1:11" x14ac:dyDescent="0.2">
      <c r="A1209" s="173" t="s">
        <v>3144</v>
      </c>
      <c r="B1209" s="174" t="s">
        <v>3145</v>
      </c>
      <c r="C1209" s="174" t="s">
        <v>56</v>
      </c>
      <c r="D1209" s="174" t="s">
        <v>3146</v>
      </c>
      <c r="E1209" s="175" t="s">
        <v>3142</v>
      </c>
      <c r="F1209" s="174">
        <v>3117.6</v>
      </c>
      <c r="G1209" s="174">
        <v>29.44</v>
      </c>
      <c r="H1209" s="176" t="s">
        <v>3147</v>
      </c>
      <c r="I1209" s="177">
        <v>113387.11</v>
      </c>
      <c r="J1209" s="181">
        <v>1.3117486780680334E-2</v>
      </c>
      <c r="K1209" s="179" t="s">
        <v>60</v>
      </c>
    </row>
    <row r="1210" spans="1:11" x14ac:dyDescent="0.2">
      <c r="A1210" s="173" t="s">
        <v>3148</v>
      </c>
      <c r="B1210" s="174" t="s">
        <v>3149</v>
      </c>
      <c r="C1210" s="174" t="s">
        <v>56</v>
      </c>
      <c r="D1210" s="174" t="s">
        <v>3150</v>
      </c>
      <c r="E1210" s="175" t="s">
        <v>3142</v>
      </c>
      <c r="F1210" s="174">
        <v>3117.6</v>
      </c>
      <c r="G1210" s="174">
        <v>22.88</v>
      </c>
      <c r="H1210" s="176" t="s">
        <v>3151</v>
      </c>
      <c r="I1210" s="177">
        <v>88103.37</v>
      </c>
      <c r="J1210" s="181">
        <v>1.0192470654807132E-2</v>
      </c>
      <c r="K1210" s="179" t="s">
        <v>60</v>
      </c>
    </row>
    <row r="1211" spans="1:11" x14ac:dyDescent="0.2">
      <c r="A1211" s="173" t="s">
        <v>3152</v>
      </c>
      <c r="B1211" s="174" t="s">
        <v>3153</v>
      </c>
      <c r="C1211" s="174" t="s">
        <v>56</v>
      </c>
      <c r="D1211" s="174" t="s">
        <v>3154</v>
      </c>
      <c r="E1211" s="175" t="s">
        <v>3142</v>
      </c>
      <c r="F1211" s="174">
        <v>6546.96</v>
      </c>
      <c r="G1211" s="174">
        <v>20.51</v>
      </c>
      <c r="H1211" s="176" t="s">
        <v>3155</v>
      </c>
      <c r="I1211" s="177">
        <v>165834.49</v>
      </c>
      <c r="J1211" s="181">
        <v>1.9185000220535341E-2</v>
      </c>
      <c r="K1211" s="179" t="s">
        <v>60</v>
      </c>
    </row>
    <row r="1212" spans="1:11" x14ac:dyDescent="0.2">
      <c r="A1212" s="173" t="s">
        <v>3156</v>
      </c>
      <c r="B1212" s="174" t="s">
        <v>3157</v>
      </c>
      <c r="C1212" s="174" t="s">
        <v>69</v>
      </c>
      <c r="D1212" s="174" t="s">
        <v>3158</v>
      </c>
      <c r="E1212" s="175" t="s">
        <v>3142</v>
      </c>
      <c r="F1212" s="174">
        <v>6546.96</v>
      </c>
      <c r="G1212" s="174">
        <v>25.83</v>
      </c>
      <c r="H1212" s="176" t="s">
        <v>3159</v>
      </c>
      <c r="I1212" s="177">
        <v>208913.49</v>
      </c>
      <c r="J1212" s="181">
        <v>2.4168707919099384E-2</v>
      </c>
      <c r="K1212" s="179" t="s">
        <v>60</v>
      </c>
    </row>
    <row r="1213" spans="1:11" ht="19.5" x14ac:dyDescent="0.2">
      <c r="A1213" s="173"/>
      <c r="B1213" s="174"/>
      <c r="C1213" s="174"/>
      <c r="D1213" s="174"/>
      <c r="E1213" s="175"/>
      <c r="F1213" s="174" t="s">
        <v>3160</v>
      </c>
      <c r="G1213" s="174"/>
      <c r="H1213" s="176"/>
      <c r="I1213" s="177">
        <v>7035425.6799999997</v>
      </c>
      <c r="J1213" s="181"/>
      <c r="K1213" s="179"/>
    </row>
    <row r="1214" spans="1:11" ht="19.5" x14ac:dyDescent="0.2">
      <c r="A1214" s="173"/>
      <c r="B1214" s="174"/>
      <c r="C1214" s="174"/>
      <c r="D1214" s="174"/>
      <c r="E1214" s="175"/>
      <c r="F1214" s="174" t="s">
        <v>3161</v>
      </c>
      <c r="G1214" s="174"/>
      <c r="H1214" s="176"/>
      <c r="I1214" s="177">
        <v>1608540.34</v>
      </c>
      <c r="J1214" s="181"/>
      <c r="K1214" s="179"/>
    </row>
    <row r="1215" spans="1:11" x14ac:dyDescent="0.2">
      <c r="A1215" s="26"/>
      <c r="B1215" s="182"/>
      <c r="C1215" s="182"/>
      <c r="D1215" s="182"/>
      <c r="E1215" s="183"/>
      <c r="F1215" s="182" t="s">
        <v>40</v>
      </c>
      <c r="G1215" s="182"/>
      <c r="H1215" s="184"/>
      <c r="I1215" s="185">
        <v>8643966.0199999996</v>
      </c>
      <c r="J1215" s="186"/>
      <c r="K1215" s="187"/>
    </row>
  </sheetData>
  <mergeCells count="2">
    <mergeCell ref="A1:J1"/>
    <mergeCell ref="A2:J2"/>
  </mergeCells>
  <conditionalFormatting sqref="A4:K10 A12:K20 A22:K112 A114:K1215">
    <cfRule type="expression" dxfId="637" priority="1">
      <formula>#REF!&lt;$M$2</formula>
    </cfRule>
    <cfRule type="expression" dxfId="636" priority="2">
      <formula>#REF!&lt;$M$1</formula>
    </cfRule>
    <cfRule type="expression" dxfId="635" priority="3">
      <formula>$B4=""</formula>
    </cfRule>
  </conditionalFormatting>
  <conditionalFormatting sqref="A11:K11">
    <cfRule type="expression" dxfId="634" priority="4">
      <formula>#REF!&lt;$M$2</formula>
    </cfRule>
    <cfRule type="expression" dxfId="633" priority="5">
      <formula>#REF!&lt;$M$1</formula>
    </cfRule>
    <cfRule type="expression" dxfId="632" priority="6">
      <formula>$B11=""</formula>
    </cfRule>
  </conditionalFormatting>
  <conditionalFormatting sqref="A21:K21">
    <cfRule type="expression" dxfId="631" priority="7">
      <formula>#REF!&lt;$M$2</formula>
    </cfRule>
    <cfRule type="expression" dxfId="630" priority="8">
      <formula>#REF!&lt;$M$1</formula>
    </cfRule>
    <cfRule type="expression" dxfId="629" priority="9">
      <formula>$B21=""</formula>
    </cfRule>
  </conditionalFormatting>
  <conditionalFormatting sqref="A113:K113">
    <cfRule type="expression" dxfId="628" priority="10">
      <formula>#REF!&lt;$M$2</formula>
    </cfRule>
    <cfRule type="expression" dxfId="627" priority="11">
      <formula>#REF!&lt;$M$1</formula>
    </cfRule>
    <cfRule type="expression" dxfId="626" priority="12">
      <formula>$B113=""</formula>
    </cfRule>
  </conditionalFormatting>
  <pageMargins left="0.78740157480314998" right="0.70866141732283505" top="0.98425196850393704" bottom="0.70866141732283505" header="0.39370078740157499" footer="0.196850393700787"/>
  <pageSetup paperSize="9" scale="85" orientation="landscape"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&amp;A&amp;R&amp;G&amp;C&amp;6HMAS
08/12/2025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Q1212"/>
  <sheetViews>
    <sheetView tabSelected="1" view="pageLayout" zoomScaleNormal="80" zoomScaleSheetLayoutView="80" workbookViewId="0">
      <selection sqref="A1:D1"/>
    </sheetView>
  </sheetViews>
  <sheetFormatPr defaultColWidth="9.140625" defaultRowHeight="12.75" x14ac:dyDescent="0.2"/>
  <cols>
    <col min="1" max="1" width="6.28515625" style="5" customWidth="1"/>
    <col min="2" max="2" width="62.5703125" style="5" customWidth="1"/>
    <col min="3" max="3" width="7" style="5" customWidth="1"/>
    <col min="4" max="4" width="7.140625" style="5" customWidth="1"/>
    <col min="5" max="5" width="69" style="5" customWidth="1"/>
    <col min="6" max="6" width="8" style="5" customWidth="1"/>
    <col min="7" max="7" width="10.28515625" style="5" customWidth="1"/>
    <col min="8" max="16384" width="9.140625" style="5"/>
  </cols>
  <sheetData>
    <row r="1" spans="1:17" ht="13.5" thickBot="1" x14ac:dyDescent="0.25">
      <c r="A1" s="245" t="s">
        <v>3162</v>
      </c>
      <c r="B1" s="245"/>
      <c r="C1" s="245"/>
      <c r="D1" s="245"/>
      <c r="E1" s="245"/>
      <c r="F1" s="245"/>
      <c r="G1" s="30" t="s">
        <v>0</v>
      </c>
    </row>
    <row r="2" spans="1:17" ht="30.75" customHeight="1" x14ac:dyDescent="0.2">
      <c r="A2" s="246" t="s">
        <v>4769</v>
      </c>
      <c r="B2" s="246"/>
      <c r="C2" s="246"/>
      <c r="D2" s="246"/>
      <c r="E2" s="246"/>
      <c r="F2" s="246"/>
    </row>
    <row r="3" spans="1:17" x14ac:dyDescent="0.2">
      <c r="A3" s="168" t="s">
        <v>2</v>
      </c>
      <c r="B3" s="169" t="s">
        <v>3</v>
      </c>
      <c r="C3" s="169" t="s">
        <v>44</v>
      </c>
      <c r="D3" s="169" t="s">
        <v>45</v>
      </c>
      <c r="E3" s="188" t="s">
        <v>3163</v>
      </c>
      <c r="G3" s="24"/>
      <c r="H3" s="25"/>
      <c r="I3" s="25"/>
      <c r="J3" s="25"/>
      <c r="K3" s="25"/>
      <c r="L3" s="25"/>
      <c r="M3" s="25"/>
      <c r="N3" s="25"/>
      <c r="O3" s="25"/>
      <c r="P3" s="25"/>
      <c r="Q3" s="25"/>
    </row>
    <row r="4" spans="1:17" x14ac:dyDescent="0.2">
      <c r="A4" s="189" t="s">
        <v>6</v>
      </c>
      <c r="B4" s="189" t="s">
        <v>7</v>
      </c>
      <c r="C4" s="189"/>
      <c r="D4" s="189"/>
      <c r="E4" s="190"/>
      <c r="G4" s="32"/>
    </row>
    <row r="5" spans="1:17" x14ac:dyDescent="0.2">
      <c r="A5" s="189" t="s">
        <v>52</v>
      </c>
      <c r="B5" s="189" t="s">
        <v>53</v>
      </c>
      <c r="C5" s="189"/>
      <c r="D5" s="189"/>
      <c r="E5" s="191"/>
      <c r="G5" s="33"/>
    </row>
    <row r="6" spans="1:17" ht="19.5" x14ac:dyDescent="0.2">
      <c r="A6" s="189" t="s">
        <v>54</v>
      </c>
      <c r="B6" s="189" t="s">
        <v>57</v>
      </c>
      <c r="C6" s="189" t="s">
        <v>58</v>
      </c>
      <c r="D6" s="189">
        <v>8</v>
      </c>
      <c r="E6" s="191" t="s">
        <v>4775</v>
      </c>
      <c r="G6" s="33"/>
    </row>
    <row r="7" spans="1:17" ht="29.25" x14ac:dyDescent="0.2">
      <c r="A7" s="189" t="s">
        <v>61</v>
      </c>
      <c r="B7" s="189" t="s">
        <v>63</v>
      </c>
      <c r="C7" s="189" t="s">
        <v>64</v>
      </c>
      <c r="D7" s="189">
        <v>18</v>
      </c>
      <c r="E7" s="191" t="s">
        <v>4776</v>
      </c>
      <c r="G7" s="33"/>
    </row>
    <row r="8" spans="1:17" ht="19.5" x14ac:dyDescent="0.2">
      <c r="A8" s="189" t="s">
        <v>67</v>
      </c>
      <c r="B8" s="189" t="s">
        <v>70</v>
      </c>
      <c r="C8" s="189" t="s">
        <v>71</v>
      </c>
      <c r="D8" s="189">
        <v>1</v>
      </c>
      <c r="E8" s="191" t="s">
        <v>4777</v>
      </c>
      <c r="G8" s="33"/>
    </row>
    <row r="9" spans="1:17" x14ac:dyDescent="0.2">
      <c r="A9" s="189" t="s">
        <v>73</v>
      </c>
      <c r="B9" s="189" t="s">
        <v>75</v>
      </c>
      <c r="C9" s="189" t="s">
        <v>71</v>
      </c>
      <c r="D9" s="189">
        <v>54</v>
      </c>
      <c r="E9" s="191" t="s">
        <v>4778</v>
      </c>
      <c r="G9" s="33"/>
    </row>
    <row r="10" spans="1:17" ht="39" x14ac:dyDescent="0.2">
      <c r="A10" s="189" t="s">
        <v>77</v>
      </c>
      <c r="B10" s="189" t="s">
        <v>79</v>
      </c>
      <c r="C10" s="189" t="s">
        <v>80</v>
      </c>
      <c r="D10" s="189">
        <v>162</v>
      </c>
      <c r="E10" s="191" t="s">
        <v>4779</v>
      </c>
      <c r="G10" s="33"/>
    </row>
    <row r="11" spans="1:17" ht="19.5" x14ac:dyDescent="0.2">
      <c r="A11" s="189" t="s">
        <v>82</v>
      </c>
      <c r="B11" s="189" t="s">
        <v>84</v>
      </c>
      <c r="C11" s="189" t="s">
        <v>85</v>
      </c>
      <c r="D11" s="189">
        <v>324</v>
      </c>
      <c r="E11" s="191" t="s">
        <v>4780</v>
      </c>
      <c r="G11" s="33"/>
    </row>
    <row r="12" spans="1:17" ht="29.25" x14ac:dyDescent="0.2">
      <c r="A12" s="189" t="s">
        <v>87</v>
      </c>
      <c r="B12" s="189" t="s">
        <v>89</v>
      </c>
      <c r="C12" s="189" t="s">
        <v>85</v>
      </c>
      <c r="D12" s="189">
        <v>84.3</v>
      </c>
      <c r="E12" s="191" t="s">
        <v>4781</v>
      </c>
      <c r="G12" s="33"/>
    </row>
    <row r="13" spans="1:17" x14ac:dyDescent="0.2">
      <c r="A13" s="189" t="s">
        <v>8</v>
      </c>
      <c r="B13" s="189" t="s">
        <v>9</v>
      </c>
      <c r="C13" s="189"/>
      <c r="D13" s="189"/>
      <c r="E13" s="191"/>
      <c r="G13" s="33"/>
    </row>
    <row r="14" spans="1:17" x14ac:dyDescent="0.2">
      <c r="A14" s="189" t="s">
        <v>91</v>
      </c>
      <c r="B14" s="189" t="s">
        <v>92</v>
      </c>
      <c r="C14" s="189"/>
      <c r="D14" s="189"/>
      <c r="E14" s="191"/>
      <c r="G14" s="33"/>
    </row>
    <row r="15" spans="1:17" ht="19.5" x14ac:dyDescent="0.2">
      <c r="A15" s="189" t="s">
        <v>93</v>
      </c>
      <c r="B15" s="189" t="s">
        <v>95</v>
      </c>
      <c r="C15" s="189" t="s">
        <v>85</v>
      </c>
      <c r="D15" s="189">
        <v>48</v>
      </c>
      <c r="E15" s="191" t="s">
        <v>4782</v>
      </c>
      <c r="G15" s="33"/>
    </row>
    <row r="16" spans="1:17" ht="39" x14ac:dyDescent="0.2">
      <c r="A16" s="189" t="s">
        <v>97</v>
      </c>
      <c r="B16" s="189" t="s">
        <v>99</v>
      </c>
      <c r="C16" s="189" t="s">
        <v>85</v>
      </c>
      <c r="D16" s="189">
        <v>427.96</v>
      </c>
      <c r="E16" s="191" t="s">
        <v>4783</v>
      </c>
      <c r="G16" s="33"/>
    </row>
    <row r="17" spans="1:7" ht="19.5" x14ac:dyDescent="0.2">
      <c r="A17" s="189" t="s">
        <v>101</v>
      </c>
      <c r="B17" s="189" t="s">
        <v>84</v>
      </c>
      <c r="C17" s="189" t="s">
        <v>85</v>
      </c>
      <c r="D17" s="189">
        <v>149.96</v>
      </c>
      <c r="E17" s="191" t="s">
        <v>4784</v>
      </c>
      <c r="G17" s="33"/>
    </row>
    <row r="18" spans="1:7" ht="39" x14ac:dyDescent="0.2">
      <c r="A18" s="189" t="s">
        <v>102</v>
      </c>
      <c r="B18" s="189" t="s">
        <v>79</v>
      </c>
      <c r="C18" s="189" t="s">
        <v>80</v>
      </c>
      <c r="D18" s="189">
        <v>144</v>
      </c>
      <c r="E18" s="191" t="s">
        <v>4785</v>
      </c>
      <c r="G18" s="33"/>
    </row>
    <row r="19" spans="1:7" x14ac:dyDescent="0.2">
      <c r="A19" s="189" t="s">
        <v>103</v>
      </c>
      <c r="B19" s="189" t="s">
        <v>104</v>
      </c>
      <c r="C19" s="189"/>
      <c r="D19" s="189"/>
      <c r="E19" s="191"/>
      <c r="G19" s="33"/>
    </row>
    <row r="20" spans="1:7" x14ac:dyDescent="0.2">
      <c r="A20" s="189" t="s">
        <v>105</v>
      </c>
      <c r="B20" s="189" t="s">
        <v>106</v>
      </c>
      <c r="C20" s="189"/>
      <c r="D20" s="189"/>
      <c r="E20" s="191"/>
      <c r="G20" s="33"/>
    </row>
    <row r="21" spans="1:7" ht="29.25" x14ac:dyDescent="0.2">
      <c r="A21" s="189" t="s">
        <v>107</v>
      </c>
      <c r="B21" s="189" t="s">
        <v>109</v>
      </c>
      <c r="C21" s="189" t="s">
        <v>85</v>
      </c>
      <c r="D21" s="189">
        <v>72</v>
      </c>
      <c r="E21" s="191" t="s">
        <v>4786</v>
      </c>
      <c r="G21" s="33"/>
    </row>
    <row r="22" spans="1:7" x14ac:dyDescent="0.2">
      <c r="A22" s="189" t="s">
        <v>111</v>
      </c>
      <c r="B22" s="189" t="s">
        <v>113</v>
      </c>
      <c r="C22" s="189" t="s">
        <v>114</v>
      </c>
      <c r="D22" s="189">
        <v>302.39999999999998</v>
      </c>
      <c r="E22" s="191" t="s">
        <v>4787</v>
      </c>
      <c r="G22" s="33"/>
    </row>
    <row r="23" spans="1:7" ht="19.5" x14ac:dyDescent="0.2">
      <c r="A23" s="189" t="s">
        <v>116</v>
      </c>
      <c r="B23" s="189" t="s">
        <v>118</v>
      </c>
      <c r="C23" s="189" t="s">
        <v>114</v>
      </c>
      <c r="D23" s="189">
        <v>32.64</v>
      </c>
      <c r="E23" s="191" t="s">
        <v>4787</v>
      </c>
      <c r="G23" s="33"/>
    </row>
    <row r="24" spans="1:7" ht="19.5" x14ac:dyDescent="0.2">
      <c r="A24" s="189" t="s">
        <v>120</v>
      </c>
      <c r="B24" s="189" t="s">
        <v>122</v>
      </c>
      <c r="C24" s="189" t="s">
        <v>71</v>
      </c>
      <c r="D24" s="189">
        <v>12</v>
      </c>
      <c r="E24" s="191" t="s">
        <v>4787</v>
      </c>
      <c r="G24" s="33"/>
    </row>
    <row r="25" spans="1:7" x14ac:dyDescent="0.2">
      <c r="A25" s="189" t="s">
        <v>124</v>
      </c>
      <c r="B25" s="189" t="s">
        <v>125</v>
      </c>
      <c r="C25" s="189"/>
      <c r="D25" s="189"/>
      <c r="E25" s="191"/>
      <c r="G25" s="33"/>
    </row>
    <row r="26" spans="1:7" ht="19.5" x14ac:dyDescent="0.2">
      <c r="A26" s="189" t="s">
        <v>126</v>
      </c>
      <c r="B26" s="189" t="s">
        <v>127</v>
      </c>
      <c r="C26" s="189"/>
      <c r="D26" s="189"/>
      <c r="E26" s="191"/>
      <c r="G26" s="33"/>
    </row>
    <row r="27" spans="1:7" ht="19.5" x14ac:dyDescent="0.2">
      <c r="A27" s="189" t="s">
        <v>128</v>
      </c>
      <c r="B27" s="189" t="s">
        <v>130</v>
      </c>
      <c r="C27" s="189" t="s">
        <v>131</v>
      </c>
      <c r="D27" s="189">
        <v>1.76</v>
      </c>
      <c r="E27" s="191" t="s">
        <v>4788</v>
      </c>
      <c r="G27" s="33"/>
    </row>
    <row r="28" spans="1:7" ht="19.5" x14ac:dyDescent="0.2">
      <c r="A28" s="189" t="s">
        <v>133</v>
      </c>
      <c r="B28" s="189" t="s">
        <v>135</v>
      </c>
      <c r="C28" s="189" t="s">
        <v>131</v>
      </c>
      <c r="D28" s="189">
        <v>0.61</v>
      </c>
      <c r="E28" s="191" t="s">
        <v>4789</v>
      </c>
      <c r="G28" s="33"/>
    </row>
    <row r="29" spans="1:7" ht="19.5" x14ac:dyDescent="0.2">
      <c r="A29" s="189" t="s">
        <v>137</v>
      </c>
      <c r="B29" s="189" t="s">
        <v>139</v>
      </c>
      <c r="C29" s="189" t="s">
        <v>58</v>
      </c>
      <c r="D29" s="189">
        <v>12.54</v>
      </c>
      <c r="E29" s="191" t="s">
        <v>4790</v>
      </c>
      <c r="G29" s="33"/>
    </row>
    <row r="30" spans="1:7" ht="19.5" x14ac:dyDescent="0.2">
      <c r="A30" s="189" t="s">
        <v>141</v>
      </c>
      <c r="B30" s="189" t="s">
        <v>143</v>
      </c>
      <c r="C30" s="189" t="s">
        <v>58</v>
      </c>
      <c r="D30" s="189">
        <v>7.6</v>
      </c>
      <c r="E30" s="191" t="s">
        <v>4790</v>
      </c>
      <c r="G30" s="33"/>
    </row>
    <row r="31" spans="1:7" ht="19.5" x14ac:dyDescent="0.2">
      <c r="A31" s="189" t="s">
        <v>145</v>
      </c>
      <c r="B31" s="189" t="s">
        <v>147</v>
      </c>
      <c r="C31" s="189" t="s">
        <v>114</v>
      </c>
      <c r="D31" s="189">
        <v>46.9</v>
      </c>
      <c r="E31" s="191" t="s">
        <v>4790</v>
      </c>
      <c r="G31" s="33"/>
    </row>
    <row r="32" spans="1:7" ht="19.5" x14ac:dyDescent="0.2">
      <c r="A32" s="189" t="s">
        <v>149</v>
      </c>
      <c r="B32" s="189" t="s">
        <v>151</v>
      </c>
      <c r="C32" s="189" t="s">
        <v>114</v>
      </c>
      <c r="D32" s="189">
        <v>70.599999999999994</v>
      </c>
      <c r="E32" s="191" t="s">
        <v>4790</v>
      </c>
      <c r="G32" s="33"/>
    </row>
    <row r="33" spans="1:7" ht="19.5" x14ac:dyDescent="0.2">
      <c r="A33" s="189" t="s">
        <v>153</v>
      </c>
      <c r="B33" s="189" t="s">
        <v>155</v>
      </c>
      <c r="C33" s="189" t="s">
        <v>114</v>
      </c>
      <c r="D33" s="189">
        <v>11.6</v>
      </c>
      <c r="E33" s="191" t="s">
        <v>4791</v>
      </c>
      <c r="G33" s="33"/>
    </row>
    <row r="34" spans="1:7" ht="29.25" x14ac:dyDescent="0.2">
      <c r="A34" s="189" t="s">
        <v>157</v>
      </c>
      <c r="B34" s="189" t="s">
        <v>159</v>
      </c>
      <c r="C34" s="189" t="s">
        <v>131</v>
      </c>
      <c r="D34" s="189">
        <v>2.37</v>
      </c>
      <c r="E34" s="191" t="s">
        <v>4792</v>
      </c>
      <c r="G34" s="33"/>
    </row>
    <row r="35" spans="1:7" ht="19.5" x14ac:dyDescent="0.2">
      <c r="A35" s="189" t="s">
        <v>161</v>
      </c>
      <c r="B35" s="189" t="s">
        <v>163</v>
      </c>
      <c r="C35" s="189" t="s">
        <v>58</v>
      </c>
      <c r="D35" s="189">
        <v>10.8</v>
      </c>
      <c r="E35" s="191" t="s">
        <v>4793</v>
      </c>
      <c r="G35" s="33"/>
    </row>
    <row r="36" spans="1:7" ht="19.5" x14ac:dyDescent="0.2">
      <c r="A36" s="189" t="s">
        <v>165</v>
      </c>
      <c r="B36" s="189" t="s">
        <v>166</v>
      </c>
      <c r="C36" s="189"/>
      <c r="D36" s="189"/>
      <c r="E36" s="191"/>
      <c r="G36" s="33"/>
    </row>
    <row r="37" spans="1:7" ht="19.5" x14ac:dyDescent="0.2">
      <c r="A37" s="189" t="s">
        <v>167</v>
      </c>
      <c r="B37" s="189" t="s">
        <v>169</v>
      </c>
      <c r="C37" s="189" t="s">
        <v>58</v>
      </c>
      <c r="D37" s="189">
        <v>70.239999999999995</v>
      </c>
      <c r="E37" s="191" t="s">
        <v>4794</v>
      </c>
      <c r="G37" s="33"/>
    </row>
    <row r="38" spans="1:7" ht="19.5" x14ac:dyDescent="0.2">
      <c r="A38" s="189" t="s">
        <v>171</v>
      </c>
      <c r="B38" s="189" t="s">
        <v>173</v>
      </c>
      <c r="C38" s="189" t="s">
        <v>58</v>
      </c>
      <c r="D38" s="189">
        <v>30.4</v>
      </c>
      <c r="E38" s="191" t="s">
        <v>4795</v>
      </c>
      <c r="G38" s="33"/>
    </row>
    <row r="39" spans="1:7" ht="39" x14ac:dyDescent="0.2">
      <c r="A39" s="189" t="s">
        <v>175</v>
      </c>
      <c r="B39" s="189" t="s">
        <v>177</v>
      </c>
      <c r="C39" s="189" t="s">
        <v>114</v>
      </c>
      <c r="D39" s="189">
        <v>602.70000000000005</v>
      </c>
      <c r="E39" s="191" t="s">
        <v>4796</v>
      </c>
      <c r="G39" s="33"/>
    </row>
    <row r="40" spans="1:7" ht="39" x14ac:dyDescent="0.2">
      <c r="A40" s="189" t="s">
        <v>179</v>
      </c>
      <c r="B40" s="189" t="s">
        <v>181</v>
      </c>
      <c r="C40" s="189" t="s">
        <v>114</v>
      </c>
      <c r="D40" s="189">
        <v>98.6</v>
      </c>
      <c r="E40" s="191" t="s">
        <v>4797</v>
      </c>
      <c r="G40" s="33"/>
    </row>
    <row r="41" spans="1:7" ht="29.25" x14ac:dyDescent="0.2">
      <c r="A41" s="189" t="s">
        <v>183</v>
      </c>
      <c r="B41" s="189" t="s">
        <v>185</v>
      </c>
      <c r="C41" s="189" t="s">
        <v>131</v>
      </c>
      <c r="D41" s="189">
        <v>3.51</v>
      </c>
      <c r="E41" s="191" t="s">
        <v>4794</v>
      </c>
      <c r="G41" s="33"/>
    </row>
    <row r="42" spans="1:7" ht="29.25" x14ac:dyDescent="0.2">
      <c r="A42" s="189" t="s">
        <v>187</v>
      </c>
      <c r="B42" s="189" t="s">
        <v>189</v>
      </c>
      <c r="C42" s="189" t="s">
        <v>131</v>
      </c>
      <c r="D42" s="189">
        <v>2.4300000000000002</v>
      </c>
      <c r="E42" s="191" t="s">
        <v>4798</v>
      </c>
      <c r="G42" s="33"/>
    </row>
    <row r="43" spans="1:7" x14ac:dyDescent="0.2">
      <c r="A43" s="189" t="s">
        <v>191</v>
      </c>
      <c r="B43" s="189" t="s">
        <v>192</v>
      </c>
      <c r="C43" s="189"/>
      <c r="D43" s="189"/>
      <c r="E43" s="191"/>
      <c r="G43" s="33"/>
    </row>
    <row r="44" spans="1:7" ht="48.75" x14ac:dyDescent="0.2">
      <c r="A44" s="189" t="s">
        <v>193</v>
      </c>
      <c r="B44" s="189" t="s">
        <v>195</v>
      </c>
      <c r="C44" s="189" t="s">
        <v>58</v>
      </c>
      <c r="D44" s="189">
        <v>114.25</v>
      </c>
      <c r="E44" s="191" t="s">
        <v>4799</v>
      </c>
      <c r="G44" s="33"/>
    </row>
    <row r="45" spans="1:7" ht="48.75" x14ac:dyDescent="0.2">
      <c r="A45" s="189" t="s">
        <v>197</v>
      </c>
      <c r="B45" s="189" t="s">
        <v>199</v>
      </c>
      <c r="C45" s="189" t="s">
        <v>58</v>
      </c>
      <c r="D45" s="189">
        <v>114.25</v>
      </c>
      <c r="E45" s="191" t="s">
        <v>4799</v>
      </c>
      <c r="G45" s="33"/>
    </row>
    <row r="46" spans="1:7" ht="48.75" x14ac:dyDescent="0.2">
      <c r="A46" s="189" t="s">
        <v>201</v>
      </c>
      <c r="B46" s="189" t="s">
        <v>203</v>
      </c>
      <c r="C46" s="189" t="s">
        <v>131</v>
      </c>
      <c r="D46" s="189">
        <v>9.14</v>
      </c>
      <c r="E46" s="191" t="s">
        <v>4800</v>
      </c>
      <c r="G46" s="33"/>
    </row>
    <row r="47" spans="1:7" x14ac:dyDescent="0.2">
      <c r="A47" s="189" t="s">
        <v>205</v>
      </c>
      <c r="B47" s="189" t="s">
        <v>206</v>
      </c>
      <c r="C47" s="189"/>
      <c r="D47" s="189"/>
      <c r="E47" s="191"/>
      <c r="G47" s="33"/>
    </row>
    <row r="48" spans="1:7" ht="29.25" x14ac:dyDescent="0.2">
      <c r="A48" s="189" t="s">
        <v>207</v>
      </c>
      <c r="B48" s="189" t="s">
        <v>209</v>
      </c>
      <c r="C48" s="189" t="s">
        <v>131</v>
      </c>
      <c r="D48" s="189">
        <v>146.22</v>
      </c>
      <c r="E48" s="191" t="s">
        <v>4801</v>
      </c>
      <c r="G48" s="33"/>
    </row>
    <row r="49" spans="1:7" ht="29.25" x14ac:dyDescent="0.2">
      <c r="A49" s="189" t="s">
        <v>211</v>
      </c>
      <c r="B49" s="189" t="s">
        <v>213</v>
      </c>
      <c r="C49" s="189" t="s">
        <v>131</v>
      </c>
      <c r="D49" s="189">
        <v>190.08</v>
      </c>
      <c r="E49" s="191" t="s">
        <v>4802</v>
      </c>
      <c r="G49" s="33"/>
    </row>
    <row r="50" spans="1:7" ht="19.5" x14ac:dyDescent="0.2">
      <c r="A50" s="189" t="s">
        <v>215</v>
      </c>
      <c r="B50" s="189" t="s">
        <v>217</v>
      </c>
      <c r="C50" s="189" t="s">
        <v>218</v>
      </c>
      <c r="D50" s="189">
        <v>2090.88</v>
      </c>
      <c r="E50" s="191" t="s">
        <v>4803</v>
      </c>
      <c r="G50" s="33"/>
    </row>
    <row r="51" spans="1:7" x14ac:dyDescent="0.2">
      <c r="A51" s="189" t="s">
        <v>10</v>
      </c>
      <c r="B51" s="189" t="s">
        <v>11</v>
      </c>
      <c r="C51" s="189"/>
      <c r="D51" s="189"/>
      <c r="E51" s="191"/>
      <c r="G51" s="33"/>
    </row>
    <row r="52" spans="1:7" x14ac:dyDescent="0.2">
      <c r="A52" s="189" t="s">
        <v>220</v>
      </c>
      <c r="B52" s="189" t="s">
        <v>221</v>
      </c>
      <c r="C52" s="189"/>
      <c r="D52" s="189"/>
      <c r="E52" s="191"/>
      <c r="G52" s="33"/>
    </row>
    <row r="53" spans="1:7" x14ac:dyDescent="0.2">
      <c r="A53" s="189" t="s">
        <v>222</v>
      </c>
      <c r="B53" s="189" t="s">
        <v>223</v>
      </c>
      <c r="C53" s="189"/>
      <c r="D53" s="189"/>
      <c r="E53" s="191"/>
      <c r="G53" s="33"/>
    </row>
    <row r="54" spans="1:7" ht="29.25" x14ac:dyDescent="0.2">
      <c r="A54" s="189" t="s">
        <v>224</v>
      </c>
      <c r="B54" s="189" t="s">
        <v>109</v>
      </c>
      <c r="C54" s="189" t="s">
        <v>85</v>
      </c>
      <c r="D54" s="189">
        <v>24</v>
      </c>
      <c r="E54" s="191" t="s">
        <v>4804</v>
      </c>
      <c r="G54" s="33"/>
    </row>
    <row r="55" spans="1:7" ht="19.5" x14ac:dyDescent="0.2">
      <c r="A55" s="189" t="s">
        <v>225</v>
      </c>
      <c r="B55" s="189" t="s">
        <v>118</v>
      </c>
      <c r="C55" s="189" t="s">
        <v>114</v>
      </c>
      <c r="D55" s="189">
        <v>5</v>
      </c>
      <c r="E55" s="191" t="s">
        <v>4805</v>
      </c>
      <c r="G55" s="33"/>
    </row>
    <row r="56" spans="1:7" x14ac:dyDescent="0.2">
      <c r="A56" s="189" t="s">
        <v>226</v>
      </c>
      <c r="B56" s="189" t="s">
        <v>228</v>
      </c>
      <c r="C56" s="189" t="s">
        <v>114</v>
      </c>
      <c r="D56" s="189">
        <v>15.8</v>
      </c>
      <c r="E56" s="191" t="s">
        <v>4805</v>
      </c>
      <c r="G56" s="33"/>
    </row>
    <row r="57" spans="1:7" ht="19.5" x14ac:dyDescent="0.2">
      <c r="A57" s="189" t="s">
        <v>230</v>
      </c>
      <c r="B57" s="189" t="s">
        <v>130</v>
      </c>
      <c r="C57" s="189" t="s">
        <v>131</v>
      </c>
      <c r="D57" s="189">
        <v>0.8</v>
      </c>
      <c r="E57" s="191" t="s">
        <v>4806</v>
      </c>
      <c r="G57" s="33"/>
    </row>
    <row r="58" spans="1:7" ht="19.5" x14ac:dyDescent="0.2">
      <c r="A58" s="189" t="s">
        <v>231</v>
      </c>
      <c r="B58" s="189" t="s">
        <v>233</v>
      </c>
      <c r="C58" s="189" t="s">
        <v>131</v>
      </c>
      <c r="D58" s="189">
        <v>0.3</v>
      </c>
      <c r="E58" s="191" t="s">
        <v>4807</v>
      </c>
      <c r="G58" s="33"/>
    </row>
    <row r="59" spans="1:7" ht="19.5" x14ac:dyDescent="0.2">
      <c r="A59" s="189" t="s">
        <v>235</v>
      </c>
      <c r="B59" s="189" t="s">
        <v>237</v>
      </c>
      <c r="C59" s="189" t="s">
        <v>58</v>
      </c>
      <c r="D59" s="189">
        <v>1</v>
      </c>
      <c r="E59" s="191" t="s">
        <v>4808</v>
      </c>
      <c r="G59" s="33"/>
    </row>
    <row r="60" spans="1:7" ht="19.5" x14ac:dyDescent="0.2">
      <c r="A60" s="189" t="s">
        <v>239</v>
      </c>
      <c r="B60" s="189" t="s">
        <v>241</v>
      </c>
      <c r="C60" s="189" t="s">
        <v>58</v>
      </c>
      <c r="D60" s="189">
        <v>4</v>
      </c>
      <c r="E60" s="191" t="s">
        <v>4809</v>
      </c>
      <c r="G60" s="33"/>
    </row>
    <row r="61" spans="1:7" x14ac:dyDescent="0.2">
      <c r="A61" s="189" t="s">
        <v>243</v>
      </c>
      <c r="B61" s="189" t="s">
        <v>245</v>
      </c>
      <c r="C61" s="189" t="s">
        <v>114</v>
      </c>
      <c r="D61" s="189">
        <v>11.8</v>
      </c>
      <c r="E61" s="191" t="s">
        <v>4810</v>
      </c>
      <c r="G61" s="33"/>
    </row>
    <row r="62" spans="1:7" ht="29.25" x14ac:dyDescent="0.2">
      <c r="A62" s="189" t="s">
        <v>247</v>
      </c>
      <c r="B62" s="189" t="s">
        <v>159</v>
      </c>
      <c r="C62" s="189" t="s">
        <v>131</v>
      </c>
      <c r="D62" s="189">
        <v>0.49</v>
      </c>
      <c r="E62" s="191" t="s">
        <v>4811</v>
      </c>
      <c r="G62" s="33"/>
    </row>
    <row r="63" spans="1:7" x14ac:dyDescent="0.2">
      <c r="A63" s="189" t="s">
        <v>248</v>
      </c>
      <c r="B63" s="189" t="s">
        <v>249</v>
      </c>
      <c r="C63" s="189"/>
      <c r="D63" s="189"/>
      <c r="E63" s="191"/>
      <c r="G63" s="33"/>
    </row>
    <row r="64" spans="1:7" ht="19.5" x14ac:dyDescent="0.2">
      <c r="A64" s="189" t="s">
        <v>250</v>
      </c>
      <c r="B64" s="189" t="s">
        <v>252</v>
      </c>
      <c r="C64" s="189" t="s">
        <v>58</v>
      </c>
      <c r="D64" s="189">
        <v>12.08</v>
      </c>
      <c r="E64" s="191" t="s">
        <v>4812</v>
      </c>
      <c r="G64" s="33"/>
    </row>
    <row r="65" spans="1:7" x14ac:dyDescent="0.2">
      <c r="A65" s="189" t="s">
        <v>254</v>
      </c>
      <c r="B65" s="189" t="s">
        <v>155</v>
      </c>
      <c r="C65" s="189" t="s">
        <v>114</v>
      </c>
      <c r="D65" s="189">
        <v>12.8</v>
      </c>
      <c r="E65" s="191" t="s">
        <v>4812</v>
      </c>
      <c r="G65" s="33"/>
    </row>
    <row r="66" spans="1:7" x14ac:dyDescent="0.2">
      <c r="A66" s="189" t="s">
        <v>255</v>
      </c>
      <c r="B66" s="189" t="s">
        <v>151</v>
      </c>
      <c r="C66" s="189" t="s">
        <v>114</v>
      </c>
      <c r="D66" s="189">
        <v>10.9</v>
      </c>
      <c r="E66" s="191" t="s">
        <v>4812</v>
      </c>
      <c r="G66" s="33"/>
    </row>
    <row r="67" spans="1:7" x14ac:dyDescent="0.2">
      <c r="A67" s="189" t="s">
        <v>256</v>
      </c>
      <c r="B67" s="189" t="s">
        <v>258</v>
      </c>
      <c r="C67" s="189" t="s">
        <v>114</v>
      </c>
      <c r="D67" s="189">
        <v>33.9</v>
      </c>
      <c r="E67" s="191" t="s">
        <v>4812</v>
      </c>
      <c r="G67" s="33"/>
    </row>
    <row r="68" spans="1:7" ht="29.25" x14ac:dyDescent="0.2">
      <c r="A68" s="189" t="s">
        <v>260</v>
      </c>
      <c r="B68" s="189" t="s">
        <v>159</v>
      </c>
      <c r="C68" s="189" t="s">
        <v>131</v>
      </c>
      <c r="D68" s="189">
        <v>0.72</v>
      </c>
      <c r="E68" s="191" t="s">
        <v>4812</v>
      </c>
      <c r="G68" s="33"/>
    </row>
    <row r="69" spans="1:7" ht="19.5" x14ac:dyDescent="0.2">
      <c r="A69" s="189" t="s">
        <v>261</v>
      </c>
      <c r="B69" s="189" t="s">
        <v>163</v>
      </c>
      <c r="C69" s="189" t="s">
        <v>58</v>
      </c>
      <c r="D69" s="189">
        <v>12.08</v>
      </c>
      <c r="E69" s="191" t="s">
        <v>4812</v>
      </c>
      <c r="G69" s="33"/>
    </row>
    <row r="70" spans="1:7" x14ac:dyDescent="0.2">
      <c r="A70" s="189" t="s">
        <v>262</v>
      </c>
      <c r="B70" s="189" t="s">
        <v>263</v>
      </c>
      <c r="C70" s="189"/>
      <c r="D70" s="189"/>
      <c r="E70" s="191"/>
      <c r="G70" s="33"/>
    </row>
    <row r="71" spans="1:7" ht="29.25" x14ac:dyDescent="0.2">
      <c r="A71" s="189" t="s">
        <v>264</v>
      </c>
      <c r="B71" s="189" t="s">
        <v>266</v>
      </c>
      <c r="C71" s="189" t="s">
        <v>58</v>
      </c>
      <c r="D71" s="189">
        <v>16.5</v>
      </c>
      <c r="E71" s="191" t="s">
        <v>4813</v>
      </c>
      <c r="G71" s="33"/>
    </row>
    <row r="72" spans="1:7" x14ac:dyDescent="0.2">
      <c r="A72" s="189" t="s">
        <v>268</v>
      </c>
      <c r="B72" s="189" t="s">
        <v>270</v>
      </c>
      <c r="C72" s="189" t="s">
        <v>114</v>
      </c>
      <c r="D72" s="189">
        <v>25.5</v>
      </c>
      <c r="E72" s="191" t="s">
        <v>4813</v>
      </c>
      <c r="G72" s="33"/>
    </row>
    <row r="73" spans="1:7" ht="19.5" x14ac:dyDescent="0.2">
      <c r="A73" s="189" t="s">
        <v>272</v>
      </c>
      <c r="B73" s="189" t="s">
        <v>274</v>
      </c>
      <c r="C73" s="189" t="s">
        <v>58</v>
      </c>
      <c r="D73" s="189">
        <v>11.02</v>
      </c>
      <c r="E73" s="191" t="s">
        <v>4813</v>
      </c>
      <c r="G73" s="33"/>
    </row>
    <row r="74" spans="1:7" ht="19.5" x14ac:dyDescent="0.2">
      <c r="A74" s="189" t="s">
        <v>276</v>
      </c>
      <c r="B74" s="189" t="s">
        <v>278</v>
      </c>
      <c r="C74" s="189" t="s">
        <v>58</v>
      </c>
      <c r="D74" s="189">
        <v>11.02</v>
      </c>
      <c r="E74" s="191" t="s">
        <v>4813</v>
      </c>
      <c r="G74" s="33"/>
    </row>
    <row r="75" spans="1:7" x14ac:dyDescent="0.2">
      <c r="A75" s="189" t="s">
        <v>280</v>
      </c>
      <c r="B75" s="189" t="s">
        <v>281</v>
      </c>
      <c r="C75" s="189"/>
      <c r="D75" s="189"/>
      <c r="E75" s="191"/>
      <c r="G75" s="33"/>
    </row>
    <row r="76" spans="1:7" ht="19.5" x14ac:dyDescent="0.2">
      <c r="A76" s="189" t="s">
        <v>282</v>
      </c>
      <c r="B76" s="189" t="s">
        <v>284</v>
      </c>
      <c r="C76" s="189" t="s">
        <v>58</v>
      </c>
      <c r="D76" s="189">
        <v>23.4</v>
      </c>
      <c r="E76" s="191" t="s">
        <v>4814</v>
      </c>
      <c r="G76" s="33"/>
    </row>
    <row r="77" spans="1:7" ht="19.5" x14ac:dyDescent="0.2">
      <c r="A77" s="189" t="s">
        <v>286</v>
      </c>
      <c r="B77" s="189" t="s">
        <v>181</v>
      </c>
      <c r="C77" s="189" t="s">
        <v>114</v>
      </c>
      <c r="D77" s="189">
        <v>30.2</v>
      </c>
      <c r="E77" s="191" t="s">
        <v>4814</v>
      </c>
      <c r="G77" s="33"/>
    </row>
    <row r="78" spans="1:7" ht="19.5" x14ac:dyDescent="0.2">
      <c r="A78" s="189" t="s">
        <v>287</v>
      </c>
      <c r="B78" s="189" t="s">
        <v>289</v>
      </c>
      <c r="C78" s="189" t="s">
        <v>114</v>
      </c>
      <c r="D78" s="189">
        <v>135</v>
      </c>
      <c r="E78" s="191" t="s">
        <v>4814</v>
      </c>
      <c r="G78" s="33"/>
    </row>
    <row r="79" spans="1:7" ht="19.5" x14ac:dyDescent="0.2">
      <c r="A79" s="189" t="s">
        <v>291</v>
      </c>
      <c r="B79" s="189" t="s">
        <v>293</v>
      </c>
      <c r="C79" s="189" t="s">
        <v>131</v>
      </c>
      <c r="D79" s="189">
        <v>1.17</v>
      </c>
      <c r="E79" s="191" t="s">
        <v>4814</v>
      </c>
      <c r="G79" s="33"/>
    </row>
    <row r="80" spans="1:7" x14ac:dyDescent="0.2">
      <c r="A80" s="189" t="s">
        <v>295</v>
      </c>
      <c r="B80" s="189" t="s">
        <v>296</v>
      </c>
      <c r="C80" s="189"/>
      <c r="D80" s="189"/>
      <c r="E80" s="191"/>
      <c r="G80" s="33"/>
    </row>
    <row r="81" spans="1:7" ht="19.5" x14ac:dyDescent="0.2">
      <c r="A81" s="189" t="s">
        <v>297</v>
      </c>
      <c r="B81" s="189" t="s">
        <v>299</v>
      </c>
      <c r="C81" s="189" t="s">
        <v>58</v>
      </c>
      <c r="D81" s="189">
        <v>25.2</v>
      </c>
      <c r="E81" s="191" t="s">
        <v>4815</v>
      </c>
      <c r="G81" s="33"/>
    </row>
    <row r="82" spans="1:7" ht="19.5" x14ac:dyDescent="0.2">
      <c r="A82" s="189" t="s">
        <v>301</v>
      </c>
      <c r="B82" s="189" t="s">
        <v>181</v>
      </c>
      <c r="C82" s="189" t="s">
        <v>114</v>
      </c>
      <c r="D82" s="189">
        <v>30.1</v>
      </c>
      <c r="E82" s="191" t="s">
        <v>4815</v>
      </c>
      <c r="G82" s="33"/>
    </row>
    <row r="83" spans="1:7" ht="19.5" x14ac:dyDescent="0.2">
      <c r="A83" s="189" t="s">
        <v>302</v>
      </c>
      <c r="B83" s="189" t="s">
        <v>304</v>
      </c>
      <c r="C83" s="189" t="s">
        <v>114</v>
      </c>
      <c r="D83" s="189">
        <v>27.4</v>
      </c>
      <c r="E83" s="191" t="s">
        <v>4815</v>
      </c>
      <c r="G83" s="33"/>
    </row>
    <row r="84" spans="1:7" ht="19.5" x14ac:dyDescent="0.2">
      <c r="A84" s="189" t="s">
        <v>306</v>
      </c>
      <c r="B84" s="189" t="s">
        <v>289</v>
      </c>
      <c r="C84" s="189" t="s">
        <v>114</v>
      </c>
      <c r="D84" s="189">
        <v>67.5</v>
      </c>
      <c r="E84" s="191" t="s">
        <v>4815</v>
      </c>
      <c r="G84" s="33"/>
    </row>
    <row r="85" spans="1:7" ht="29.25" x14ac:dyDescent="0.2">
      <c r="A85" s="189" t="s">
        <v>307</v>
      </c>
      <c r="B85" s="189" t="s">
        <v>309</v>
      </c>
      <c r="C85" s="189" t="s">
        <v>131</v>
      </c>
      <c r="D85" s="189">
        <v>1.73</v>
      </c>
      <c r="E85" s="191" t="s">
        <v>4815</v>
      </c>
      <c r="G85" s="33"/>
    </row>
    <row r="86" spans="1:7" x14ac:dyDescent="0.2">
      <c r="A86" s="189" t="s">
        <v>311</v>
      </c>
      <c r="B86" s="189" t="s">
        <v>312</v>
      </c>
      <c r="C86" s="189"/>
      <c r="D86" s="189"/>
      <c r="E86" s="191"/>
      <c r="G86" s="33"/>
    </row>
    <row r="87" spans="1:7" ht="29.25" x14ac:dyDescent="0.2">
      <c r="A87" s="189" t="s">
        <v>313</v>
      </c>
      <c r="B87" s="189" t="s">
        <v>315</v>
      </c>
      <c r="C87" s="189" t="s">
        <v>58</v>
      </c>
      <c r="D87" s="189">
        <v>128.68</v>
      </c>
      <c r="E87" s="191" t="s">
        <v>4816</v>
      </c>
      <c r="G87" s="33"/>
    </row>
    <row r="88" spans="1:7" x14ac:dyDescent="0.2">
      <c r="A88" s="189" t="s">
        <v>317</v>
      </c>
      <c r="B88" s="189" t="s">
        <v>319</v>
      </c>
      <c r="C88" s="189" t="s">
        <v>85</v>
      </c>
      <c r="D88" s="189">
        <v>9.59</v>
      </c>
      <c r="E88" s="191" t="s">
        <v>4816</v>
      </c>
      <c r="G88" s="33"/>
    </row>
    <row r="89" spans="1:7" ht="19.5" x14ac:dyDescent="0.2">
      <c r="A89" s="189" t="s">
        <v>321</v>
      </c>
      <c r="B89" s="189" t="s">
        <v>323</v>
      </c>
      <c r="C89" s="189" t="s">
        <v>85</v>
      </c>
      <c r="D89" s="189">
        <v>7.35</v>
      </c>
      <c r="E89" s="191" t="s">
        <v>4816</v>
      </c>
      <c r="G89" s="33"/>
    </row>
    <row r="90" spans="1:7" x14ac:dyDescent="0.2">
      <c r="A90" s="189" t="s">
        <v>325</v>
      </c>
      <c r="B90" s="189" t="s">
        <v>326</v>
      </c>
      <c r="C90" s="189"/>
      <c r="D90" s="189"/>
      <c r="E90" s="191"/>
      <c r="G90" s="33"/>
    </row>
    <row r="91" spans="1:7" ht="19.5" x14ac:dyDescent="0.2">
      <c r="A91" s="189" t="s">
        <v>327</v>
      </c>
      <c r="B91" s="189" t="s">
        <v>95</v>
      </c>
      <c r="C91" s="189" t="s">
        <v>85</v>
      </c>
      <c r="D91" s="189">
        <v>12</v>
      </c>
      <c r="E91" s="191" t="s">
        <v>4817</v>
      </c>
      <c r="G91" s="33"/>
    </row>
    <row r="92" spans="1:7" ht="19.5" x14ac:dyDescent="0.2">
      <c r="A92" s="189" t="s">
        <v>328</v>
      </c>
      <c r="B92" s="189" t="s">
        <v>330</v>
      </c>
      <c r="C92" s="189" t="s">
        <v>85</v>
      </c>
      <c r="D92" s="189">
        <v>54</v>
      </c>
      <c r="E92" s="191" t="s">
        <v>4818</v>
      </c>
      <c r="G92" s="33"/>
    </row>
    <row r="93" spans="1:7" ht="29.25" x14ac:dyDescent="0.2">
      <c r="A93" s="189" t="s">
        <v>332</v>
      </c>
      <c r="B93" s="189" t="s">
        <v>99</v>
      </c>
      <c r="C93" s="189" t="s">
        <v>85</v>
      </c>
      <c r="D93" s="189">
        <v>191.08</v>
      </c>
      <c r="E93" s="191" t="s">
        <v>4819</v>
      </c>
      <c r="G93" s="33"/>
    </row>
    <row r="94" spans="1:7" ht="19.5" x14ac:dyDescent="0.2">
      <c r="A94" s="189" t="s">
        <v>333</v>
      </c>
      <c r="B94" s="189" t="s">
        <v>84</v>
      </c>
      <c r="C94" s="189" t="s">
        <v>85</v>
      </c>
      <c r="D94" s="189">
        <v>28</v>
      </c>
      <c r="E94" s="191" t="s">
        <v>4820</v>
      </c>
      <c r="G94" s="33"/>
    </row>
    <row r="95" spans="1:7" ht="39" x14ac:dyDescent="0.2">
      <c r="A95" s="189" t="s">
        <v>334</v>
      </c>
      <c r="B95" s="189" t="s">
        <v>79</v>
      </c>
      <c r="C95" s="189" t="s">
        <v>80</v>
      </c>
      <c r="D95" s="189">
        <v>14</v>
      </c>
      <c r="E95" s="191" t="s">
        <v>4821</v>
      </c>
      <c r="G95" s="33"/>
    </row>
    <row r="96" spans="1:7" x14ac:dyDescent="0.2">
      <c r="A96" s="189" t="s">
        <v>335</v>
      </c>
      <c r="B96" s="189" t="s">
        <v>337</v>
      </c>
      <c r="C96" s="189" t="s">
        <v>114</v>
      </c>
      <c r="D96" s="189">
        <v>18</v>
      </c>
      <c r="E96" s="191" t="s">
        <v>4822</v>
      </c>
      <c r="G96" s="33"/>
    </row>
    <row r="97" spans="1:7" x14ac:dyDescent="0.2">
      <c r="A97" s="189" t="s">
        <v>339</v>
      </c>
      <c r="B97" s="189" t="s">
        <v>340</v>
      </c>
      <c r="C97" s="189"/>
      <c r="D97" s="189"/>
      <c r="E97" s="191"/>
      <c r="G97" s="33"/>
    </row>
    <row r="98" spans="1:7" x14ac:dyDescent="0.2">
      <c r="A98" s="189" t="s">
        <v>341</v>
      </c>
      <c r="B98" s="189" t="s">
        <v>342</v>
      </c>
      <c r="C98" s="189"/>
      <c r="D98" s="189"/>
      <c r="E98" s="191"/>
      <c r="G98" s="33"/>
    </row>
    <row r="99" spans="1:7" ht="29.25" x14ac:dyDescent="0.2">
      <c r="A99" s="189" t="s">
        <v>343</v>
      </c>
      <c r="B99" s="189" t="s">
        <v>345</v>
      </c>
      <c r="C99" s="189" t="s">
        <v>58</v>
      </c>
      <c r="D99" s="189">
        <v>8.27</v>
      </c>
      <c r="E99" s="191" t="s">
        <v>4823</v>
      </c>
      <c r="G99" s="33"/>
    </row>
    <row r="100" spans="1:7" ht="19.5" x14ac:dyDescent="0.2">
      <c r="A100" s="189" t="s">
        <v>347</v>
      </c>
      <c r="B100" s="189" t="s">
        <v>199</v>
      </c>
      <c r="C100" s="189" t="s">
        <v>58</v>
      </c>
      <c r="D100" s="189">
        <v>8.27</v>
      </c>
      <c r="E100" s="191" t="s">
        <v>4823</v>
      </c>
      <c r="G100" s="33"/>
    </row>
    <row r="101" spans="1:7" ht="19.5" x14ac:dyDescent="0.2">
      <c r="A101" s="189" t="s">
        <v>348</v>
      </c>
      <c r="B101" s="189" t="s">
        <v>350</v>
      </c>
      <c r="C101" s="189" t="s">
        <v>58</v>
      </c>
      <c r="D101" s="189">
        <v>8.27</v>
      </c>
      <c r="E101" s="191" t="s">
        <v>4823</v>
      </c>
      <c r="G101" s="33"/>
    </row>
    <row r="102" spans="1:7" ht="19.5" x14ac:dyDescent="0.2">
      <c r="A102" s="189" t="s">
        <v>352</v>
      </c>
      <c r="B102" s="189" t="s">
        <v>354</v>
      </c>
      <c r="C102" s="189" t="s">
        <v>58</v>
      </c>
      <c r="D102" s="189">
        <v>2.25</v>
      </c>
      <c r="E102" s="191" t="s">
        <v>4823</v>
      </c>
      <c r="G102" s="33"/>
    </row>
    <row r="103" spans="1:7" ht="29.25" x14ac:dyDescent="0.2">
      <c r="A103" s="189" t="s">
        <v>356</v>
      </c>
      <c r="B103" s="189" t="s">
        <v>358</v>
      </c>
      <c r="C103" s="189" t="s">
        <v>58</v>
      </c>
      <c r="D103" s="189">
        <v>6.02</v>
      </c>
      <c r="E103" s="191" t="s">
        <v>4823</v>
      </c>
      <c r="G103" s="33"/>
    </row>
    <row r="104" spans="1:7" ht="19.5" x14ac:dyDescent="0.2">
      <c r="A104" s="189" t="s">
        <v>360</v>
      </c>
      <c r="B104" s="189" t="s">
        <v>362</v>
      </c>
      <c r="C104" s="189" t="s">
        <v>58</v>
      </c>
      <c r="D104" s="189">
        <v>6.02</v>
      </c>
      <c r="E104" s="191" t="s">
        <v>4823</v>
      </c>
      <c r="G104" s="33"/>
    </row>
    <row r="105" spans="1:7" x14ac:dyDescent="0.2">
      <c r="A105" s="189" t="s">
        <v>364</v>
      </c>
      <c r="B105" s="189" t="s">
        <v>365</v>
      </c>
      <c r="C105" s="189"/>
      <c r="D105" s="189"/>
      <c r="E105" s="191"/>
      <c r="G105" s="33"/>
    </row>
    <row r="106" spans="1:7" ht="29.25" x14ac:dyDescent="0.2">
      <c r="A106" s="189" t="s">
        <v>366</v>
      </c>
      <c r="B106" s="189" t="s">
        <v>368</v>
      </c>
      <c r="C106" s="189" t="s">
        <v>58</v>
      </c>
      <c r="D106" s="189">
        <v>40</v>
      </c>
      <c r="E106" s="191" t="s">
        <v>4823</v>
      </c>
      <c r="G106" s="33"/>
    </row>
    <row r="107" spans="1:7" ht="29.25" x14ac:dyDescent="0.2">
      <c r="A107" s="189" t="s">
        <v>370</v>
      </c>
      <c r="B107" s="189" t="s">
        <v>372</v>
      </c>
      <c r="C107" s="189" t="s">
        <v>58</v>
      </c>
      <c r="D107" s="189">
        <v>40</v>
      </c>
      <c r="E107" s="191" t="s">
        <v>4823</v>
      </c>
      <c r="G107" s="33"/>
    </row>
    <row r="108" spans="1:7" ht="19.5" x14ac:dyDescent="0.2">
      <c r="A108" s="189" t="s">
        <v>374</v>
      </c>
      <c r="B108" s="189" t="s">
        <v>376</v>
      </c>
      <c r="C108" s="189" t="s">
        <v>58</v>
      </c>
      <c r="D108" s="189">
        <v>15.52</v>
      </c>
      <c r="E108" s="191" t="s">
        <v>4823</v>
      </c>
      <c r="G108" s="33"/>
    </row>
    <row r="109" spans="1:7" ht="29.25" x14ac:dyDescent="0.2">
      <c r="A109" s="189" t="s">
        <v>378</v>
      </c>
      <c r="B109" s="189" t="s">
        <v>380</v>
      </c>
      <c r="C109" s="189" t="s">
        <v>58</v>
      </c>
      <c r="D109" s="189">
        <v>155.91999999999999</v>
      </c>
      <c r="E109" s="191" t="s">
        <v>4823</v>
      </c>
      <c r="G109" s="33"/>
    </row>
    <row r="110" spans="1:7" ht="29.25" x14ac:dyDescent="0.2">
      <c r="A110" s="189" t="s">
        <v>382</v>
      </c>
      <c r="B110" s="189" t="s">
        <v>384</v>
      </c>
      <c r="C110" s="189" t="s">
        <v>58</v>
      </c>
      <c r="D110" s="189">
        <v>155.91999999999999</v>
      </c>
      <c r="E110" s="191" t="s">
        <v>4823</v>
      </c>
      <c r="G110" s="33"/>
    </row>
    <row r="111" spans="1:7" ht="39" x14ac:dyDescent="0.2">
      <c r="A111" s="189" t="s">
        <v>386</v>
      </c>
      <c r="B111" s="189" t="s">
        <v>388</v>
      </c>
      <c r="C111" s="189" t="s">
        <v>389</v>
      </c>
      <c r="D111" s="189">
        <v>155.91999999999999</v>
      </c>
      <c r="E111" s="191" t="s">
        <v>4823</v>
      </c>
      <c r="G111" s="33"/>
    </row>
    <row r="112" spans="1:7" ht="39" x14ac:dyDescent="0.2">
      <c r="A112" s="189" t="s">
        <v>391</v>
      </c>
      <c r="B112" s="189" t="s">
        <v>79</v>
      </c>
      <c r="C112" s="189" t="s">
        <v>80</v>
      </c>
      <c r="D112" s="189">
        <v>144</v>
      </c>
      <c r="E112" s="191" t="s">
        <v>4824</v>
      </c>
      <c r="G112" s="33"/>
    </row>
    <row r="113" spans="1:7" ht="19.5" x14ac:dyDescent="0.2">
      <c r="A113" s="189" t="s">
        <v>392</v>
      </c>
      <c r="B113" s="189" t="s">
        <v>84</v>
      </c>
      <c r="C113" s="189" t="s">
        <v>85</v>
      </c>
      <c r="D113" s="189">
        <v>288</v>
      </c>
      <c r="E113" s="191" t="s">
        <v>4825</v>
      </c>
      <c r="G113" s="33"/>
    </row>
    <row r="114" spans="1:7" x14ac:dyDescent="0.2">
      <c r="A114" s="189" t="s">
        <v>393</v>
      </c>
      <c r="B114" s="189" t="s">
        <v>394</v>
      </c>
      <c r="C114" s="189"/>
      <c r="D114" s="189"/>
      <c r="E114" s="191"/>
      <c r="G114" s="33"/>
    </row>
    <row r="115" spans="1:7" ht="29.25" x14ac:dyDescent="0.2">
      <c r="A115" s="189" t="s">
        <v>395</v>
      </c>
      <c r="B115" s="189" t="s">
        <v>368</v>
      </c>
      <c r="C115" s="189" t="s">
        <v>58</v>
      </c>
      <c r="D115" s="189">
        <v>8.27</v>
      </c>
      <c r="E115" s="191" t="s">
        <v>4826</v>
      </c>
      <c r="G115" s="33"/>
    </row>
    <row r="116" spans="1:7" ht="29.25" x14ac:dyDescent="0.2">
      <c r="A116" s="189" t="s">
        <v>396</v>
      </c>
      <c r="B116" s="189" t="s">
        <v>372</v>
      </c>
      <c r="C116" s="189" t="s">
        <v>58</v>
      </c>
      <c r="D116" s="189">
        <v>8.27</v>
      </c>
      <c r="E116" s="191" t="s">
        <v>4826</v>
      </c>
      <c r="G116" s="33"/>
    </row>
    <row r="117" spans="1:7" x14ac:dyDescent="0.2">
      <c r="A117" s="189" t="s">
        <v>397</v>
      </c>
      <c r="B117" s="189" t="s">
        <v>398</v>
      </c>
      <c r="C117" s="189"/>
      <c r="D117" s="189"/>
      <c r="E117" s="191"/>
      <c r="G117" s="33"/>
    </row>
    <row r="118" spans="1:7" ht="29.25" x14ac:dyDescent="0.2">
      <c r="A118" s="189" t="s">
        <v>399</v>
      </c>
      <c r="B118" s="189" t="s">
        <v>345</v>
      </c>
      <c r="C118" s="189" t="s">
        <v>58</v>
      </c>
      <c r="D118" s="189">
        <v>38.04</v>
      </c>
      <c r="E118" s="191" t="s">
        <v>4826</v>
      </c>
      <c r="G118" s="33"/>
    </row>
    <row r="119" spans="1:7" ht="19.5" x14ac:dyDescent="0.2">
      <c r="A119" s="189" t="s">
        <v>400</v>
      </c>
      <c r="B119" s="189" t="s">
        <v>199</v>
      </c>
      <c r="C119" s="189" t="s">
        <v>58</v>
      </c>
      <c r="D119" s="189">
        <v>38.04</v>
      </c>
      <c r="E119" s="191" t="s">
        <v>4826</v>
      </c>
      <c r="G119" s="33"/>
    </row>
    <row r="120" spans="1:7" ht="29.25" x14ac:dyDescent="0.2">
      <c r="A120" s="189" t="s">
        <v>401</v>
      </c>
      <c r="B120" s="189" t="s">
        <v>358</v>
      </c>
      <c r="C120" s="189" t="s">
        <v>58</v>
      </c>
      <c r="D120" s="189">
        <v>38.04</v>
      </c>
      <c r="E120" s="191" t="s">
        <v>4826</v>
      </c>
      <c r="G120" s="33"/>
    </row>
    <row r="121" spans="1:7" x14ac:dyDescent="0.2">
      <c r="A121" s="189" t="s">
        <v>402</v>
      </c>
      <c r="B121" s="189" t="s">
        <v>362</v>
      </c>
      <c r="C121" s="189" t="s">
        <v>58</v>
      </c>
      <c r="D121" s="189">
        <v>38.04</v>
      </c>
      <c r="E121" s="191" t="s">
        <v>4826</v>
      </c>
      <c r="G121" s="33"/>
    </row>
    <row r="122" spans="1:7" x14ac:dyDescent="0.2">
      <c r="A122" s="189" t="s">
        <v>403</v>
      </c>
      <c r="B122" s="189" t="s">
        <v>404</v>
      </c>
      <c r="C122" s="189"/>
      <c r="D122" s="189"/>
      <c r="E122" s="191"/>
      <c r="G122" s="33"/>
    </row>
    <row r="123" spans="1:7" ht="19.5" x14ac:dyDescent="0.2">
      <c r="A123" s="189" t="s">
        <v>405</v>
      </c>
      <c r="B123" s="189" t="s">
        <v>407</v>
      </c>
      <c r="C123" s="189" t="s">
        <v>58</v>
      </c>
      <c r="D123" s="189">
        <v>24.48</v>
      </c>
      <c r="E123" s="191" t="s">
        <v>4826</v>
      </c>
      <c r="G123" s="33"/>
    </row>
    <row r="124" spans="1:7" ht="19.5" x14ac:dyDescent="0.2">
      <c r="A124" s="189" t="s">
        <v>409</v>
      </c>
      <c r="B124" s="189" t="s">
        <v>411</v>
      </c>
      <c r="C124" s="189" t="s">
        <v>58</v>
      </c>
      <c r="D124" s="189">
        <v>24.48</v>
      </c>
      <c r="E124" s="191" t="s">
        <v>4826</v>
      </c>
      <c r="G124" s="33"/>
    </row>
    <row r="125" spans="1:7" ht="19.5" x14ac:dyDescent="0.2">
      <c r="A125" s="189" t="s">
        <v>413</v>
      </c>
      <c r="B125" s="189" t="s">
        <v>415</v>
      </c>
      <c r="C125" s="189" t="s">
        <v>58</v>
      </c>
      <c r="D125" s="189">
        <v>24.48</v>
      </c>
      <c r="E125" s="191" t="s">
        <v>4826</v>
      </c>
      <c r="G125" s="33"/>
    </row>
    <row r="126" spans="1:7" x14ac:dyDescent="0.2">
      <c r="A126" s="189" t="s">
        <v>417</v>
      </c>
      <c r="B126" s="189" t="s">
        <v>419</v>
      </c>
      <c r="C126" s="189" t="s">
        <v>58</v>
      </c>
      <c r="D126" s="189">
        <v>8.27</v>
      </c>
      <c r="E126" s="191" t="s">
        <v>4826</v>
      </c>
      <c r="G126" s="33"/>
    </row>
    <row r="127" spans="1:7" ht="19.5" x14ac:dyDescent="0.2">
      <c r="A127" s="189" t="s">
        <v>421</v>
      </c>
      <c r="B127" s="189" t="s">
        <v>423</v>
      </c>
      <c r="C127" s="189" t="s">
        <v>58</v>
      </c>
      <c r="D127" s="189">
        <v>8.27</v>
      </c>
      <c r="E127" s="191" t="s">
        <v>4826</v>
      </c>
      <c r="G127" s="33"/>
    </row>
    <row r="128" spans="1:7" ht="19.5" x14ac:dyDescent="0.2">
      <c r="A128" s="189" t="s">
        <v>425</v>
      </c>
      <c r="B128" s="189" t="s">
        <v>427</v>
      </c>
      <c r="C128" s="189" t="s">
        <v>58</v>
      </c>
      <c r="D128" s="189">
        <v>8.27</v>
      </c>
      <c r="E128" s="191" t="s">
        <v>4826</v>
      </c>
      <c r="G128" s="33"/>
    </row>
    <row r="129" spans="1:7" x14ac:dyDescent="0.2">
      <c r="A129" s="189" t="s">
        <v>429</v>
      </c>
      <c r="B129" s="189" t="s">
        <v>430</v>
      </c>
      <c r="C129" s="189"/>
      <c r="D129" s="189"/>
      <c r="E129" s="191"/>
      <c r="G129" s="33"/>
    </row>
    <row r="130" spans="1:7" ht="19.5" x14ac:dyDescent="0.2">
      <c r="A130" s="189" t="s">
        <v>431</v>
      </c>
      <c r="B130" s="189" t="s">
        <v>433</v>
      </c>
      <c r="C130" s="189" t="s">
        <v>58</v>
      </c>
      <c r="D130" s="189">
        <v>1.68</v>
      </c>
      <c r="E130" s="191" t="s">
        <v>4826</v>
      </c>
      <c r="G130" s="33"/>
    </row>
    <row r="131" spans="1:7" ht="39" x14ac:dyDescent="0.2">
      <c r="A131" s="189" t="s">
        <v>435</v>
      </c>
      <c r="B131" s="189" t="s">
        <v>437</v>
      </c>
      <c r="C131" s="189" t="s">
        <v>71</v>
      </c>
      <c r="D131" s="189">
        <v>1</v>
      </c>
      <c r="E131" s="191" t="s">
        <v>4826</v>
      </c>
      <c r="G131" s="33"/>
    </row>
    <row r="132" spans="1:7" ht="19.5" x14ac:dyDescent="0.2">
      <c r="A132" s="189" t="s">
        <v>439</v>
      </c>
      <c r="B132" s="189" t="s">
        <v>441</v>
      </c>
      <c r="C132" s="189" t="s">
        <v>58</v>
      </c>
      <c r="D132" s="189">
        <v>0.82</v>
      </c>
      <c r="E132" s="191" t="s">
        <v>4826</v>
      </c>
      <c r="G132" s="33"/>
    </row>
    <row r="133" spans="1:7" ht="19.5" x14ac:dyDescent="0.2">
      <c r="A133" s="189" t="s">
        <v>443</v>
      </c>
      <c r="B133" s="189" t="s">
        <v>445</v>
      </c>
      <c r="C133" s="189" t="s">
        <v>389</v>
      </c>
      <c r="D133" s="189">
        <v>3.04</v>
      </c>
      <c r="E133" s="191" t="s">
        <v>4826</v>
      </c>
      <c r="G133" s="33"/>
    </row>
    <row r="134" spans="1:7" x14ac:dyDescent="0.2">
      <c r="A134" s="189" t="s">
        <v>447</v>
      </c>
      <c r="B134" s="189" t="s">
        <v>449</v>
      </c>
      <c r="C134" s="189" t="s">
        <v>389</v>
      </c>
      <c r="D134" s="189">
        <v>22.05</v>
      </c>
      <c r="E134" s="191" t="s">
        <v>4826</v>
      </c>
      <c r="G134" s="33"/>
    </row>
    <row r="135" spans="1:7" ht="19.5" x14ac:dyDescent="0.2">
      <c r="A135" s="189" t="s">
        <v>451</v>
      </c>
      <c r="B135" s="189" t="s">
        <v>453</v>
      </c>
      <c r="C135" s="189" t="s">
        <v>58</v>
      </c>
      <c r="D135" s="189">
        <v>1.89</v>
      </c>
      <c r="E135" s="191" t="s">
        <v>4826</v>
      </c>
      <c r="G135" s="33"/>
    </row>
    <row r="136" spans="1:7" x14ac:dyDescent="0.2">
      <c r="A136" s="189" t="s">
        <v>455</v>
      </c>
      <c r="B136" s="189" t="s">
        <v>456</v>
      </c>
      <c r="C136" s="189"/>
      <c r="D136" s="189"/>
      <c r="E136" s="191"/>
      <c r="G136" s="33"/>
    </row>
    <row r="137" spans="1:7" ht="19.5" x14ac:dyDescent="0.2">
      <c r="A137" s="189" t="s">
        <v>457</v>
      </c>
      <c r="B137" s="189" t="s">
        <v>459</v>
      </c>
      <c r="C137" s="189" t="s">
        <v>71</v>
      </c>
      <c r="D137" s="189">
        <v>1</v>
      </c>
      <c r="E137" s="191" t="s">
        <v>4827</v>
      </c>
      <c r="G137" s="33"/>
    </row>
    <row r="138" spans="1:7" ht="19.5" x14ac:dyDescent="0.2">
      <c r="A138" s="189" t="s">
        <v>461</v>
      </c>
      <c r="B138" s="189" t="s">
        <v>463</v>
      </c>
      <c r="C138" s="189" t="s">
        <v>71</v>
      </c>
      <c r="D138" s="189">
        <v>1</v>
      </c>
      <c r="E138" s="191" t="s">
        <v>4827</v>
      </c>
      <c r="G138" s="33"/>
    </row>
    <row r="139" spans="1:7" ht="19.5" x14ac:dyDescent="0.2">
      <c r="A139" s="189" t="s">
        <v>465</v>
      </c>
      <c r="B139" s="189" t="s">
        <v>467</v>
      </c>
      <c r="C139" s="189" t="s">
        <v>71</v>
      </c>
      <c r="D139" s="189">
        <v>1</v>
      </c>
      <c r="E139" s="191" t="s">
        <v>4827</v>
      </c>
      <c r="G139" s="33"/>
    </row>
    <row r="140" spans="1:7" ht="19.5" x14ac:dyDescent="0.2">
      <c r="A140" s="189" t="s">
        <v>469</v>
      </c>
      <c r="B140" s="189" t="s">
        <v>471</v>
      </c>
      <c r="C140" s="189" t="s">
        <v>71</v>
      </c>
      <c r="D140" s="189">
        <v>1</v>
      </c>
      <c r="E140" s="191" t="s">
        <v>4827</v>
      </c>
      <c r="G140" s="33"/>
    </row>
    <row r="141" spans="1:7" ht="19.5" x14ac:dyDescent="0.2">
      <c r="A141" s="189" t="s">
        <v>473</v>
      </c>
      <c r="B141" s="189" t="s">
        <v>475</v>
      </c>
      <c r="C141" s="189" t="s">
        <v>476</v>
      </c>
      <c r="D141" s="189">
        <v>1</v>
      </c>
      <c r="E141" s="191" t="s">
        <v>4827</v>
      </c>
      <c r="G141" s="33"/>
    </row>
    <row r="142" spans="1:7" ht="19.5" x14ac:dyDescent="0.2">
      <c r="A142" s="189" t="s">
        <v>478</v>
      </c>
      <c r="B142" s="189" t="s">
        <v>480</v>
      </c>
      <c r="C142" s="189" t="s">
        <v>71</v>
      </c>
      <c r="D142" s="189">
        <v>1</v>
      </c>
      <c r="E142" s="191" t="s">
        <v>4827</v>
      </c>
      <c r="G142" s="33"/>
    </row>
    <row r="143" spans="1:7" ht="19.5" x14ac:dyDescent="0.2">
      <c r="A143" s="189" t="s">
        <v>482</v>
      </c>
      <c r="B143" s="189" t="s">
        <v>484</v>
      </c>
      <c r="C143" s="189" t="s">
        <v>71</v>
      </c>
      <c r="D143" s="189">
        <v>1</v>
      </c>
      <c r="E143" s="191" t="s">
        <v>4827</v>
      </c>
      <c r="G143" s="33"/>
    </row>
    <row r="144" spans="1:7" ht="19.5" x14ac:dyDescent="0.2">
      <c r="A144" s="189" t="s">
        <v>486</v>
      </c>
      <c r="B144" s="189" t="s">
        <v>488</v>
      </c>
      <c r="C144" s="189" t="s">
        <v>71</v>
      </c>
      <c r="D144" s="189">
        <v>1</v>
      </c>
      <c r="E144" s="191" t="s">
        <v>4827</v>
      </c>
      <c r="G144" s="33"/>
    </row>
    <row r="145" spans="1:7" x14ac:dyDescent="0.2">
      <c r="A145" s="189" t="s">
        <v>490</v>
      </c>
      <c r="B145" s="189" t="s">
        <v>491</v>
      </c>
      <c r="C145" s="189"/>
      <c r="D145" s="189"/>
      <c r="E145" s="191"/>
      <c r="G145" s="33"/>
    </row>
    <row r="146" spans="1:7" x14ac:dyDescent="0.2">
      <c r="A146" s="189" t="s">
        <v>492</v>
      </c>
      <c r="B146" s="189" t="s">
        <v>493</v>
      </c>
      <c r="C146" s="189"/>
      <c r="D146" s="189"/>
      <c r="E146" s="191"/>
      <c r="G146" s="33"/>
    </row>
    <row r="147" spans="1:7" ht="19.5" x14ac:dyDescent="0.2">
      <c r="A147" s="189" t="s">
        <v>494</v>
      </c>
      <c r="B147" s="189" t="s">
        <v>496</v>
      </c>
      <c r="C147" s="189" t="s">
        <v>85</v>
      </c>
      <c r="D147" s="189">
        <v>6.31</v>
      </c>
      <c r="E147" s="191" t="s">
        <v>4828</v>
      </c>
      <c r="G147" s="33"/>
    </row>
    <row r="148" spans="1:7" ht="19.5" x14ac:dyDescent="0.2">
      <c r="A148" s="189" t="s">
        <v>498</v>
      </c>
      <c r="B148" s="189" t="s">
        <v>500</v>
      </c>
      <c r="C148" s="189" t="s">
        <v>85</v>
      </c>
      <c r="D148" s="189">
        <v>8.64</v>
      </c>
      <c r="E148" s="191" t="s">
        <v>4828</v>
      </c>
      <c r="G148" s="33"/>
    </row>
    <row r="149" spans="1:7" ht="19.5" x14ac:dyDescent="0.2">
      <c r="A149" s="189" t="s">
        <v>502</v>
      </c>
      <c r="B149" s="189" t="s">
        <v>504</v>
      </c>
      <c r="C149" s="189" t="s">
        <v>85</v>
      </c>
      <c r="D149" s="189">
        <v>0.98</v>
      </c>
      <c r="E149" s="191" t="s">
        <v>4828</v>
      </c>
      <c r="G149" s="33"/>
    </row>
    <row r="150" spans="1:7" ht="19.5" x14ac:dyDescent="0.2">
      <c r="A150" s="189" t="s">
        <v>506</v>
      </c>
      <c r="B150" s="189" t="s">
        <v>508</v>
      </c>
      <c r="C150" s="189" t="s">
        <v>85</v>
      </c>
      <c r="D150" s="189">
        <v>2.23</v>
      </c>
      <c r="E150" s="191" t="s">
        <v>4828</v>
      </c>
      <c r="G150" s="33"/>
    </row>
    <row r="151" spans="1:7" ht="19.5" x14ac:dyDescent="0.2">
      <c r="A151" s="189" t="s">
        <v>510</v>
      </c>
      <c r="B151" s="189" t="s">
        <v>512</v>
      </c>
      <c r="C151" s="189" t="s">
        <v>85</v>
      </c>
      <c r="D151" s="189">
        <v>0.01</v>
      </c>
      <c r="E151" s="191" t="s">
        <v>4828</v>
      </c>
      <c r="G151" s="33"/>
    </row>
    <row r="152" spans="1:7" ht="19.5" x14ac:dyDescent="0.2">
      <c r="A152" s="189" t="s">
        <v>514</v>
      </c>
      <c r="B152" s="189" t="s">
        <v>516</v>
      </c>
      <c r="C152" s="189" t="s">
        <v>85</v>
      </c>
      <c r="D152" s="189">
        <v>1.92</v>
      </c>
      <c r="E152" s="191" t="s">
        <v>4828</v>
      </c>
      <c r="G152" s="33"/>
    </row>
    <row r="153" spans="1:7" x14ac:dyDescent="0.2">
      <c r="A153" s="189" t="s">
        <v>518</v>
      </c>
      <c r="B153" s="189" t="s">
        <v>519</v>
      </c>
      <c r="C153" s="189"/>
      <c r="D153" s="189"/>
      <c r="E153" s="191"/>
      <c r="G153" s="33"/>
    </row>
    <row r="154" spans="1:7" ht="39" x14ac:dyDescent="0.2">
      <c r="A154" s="189" t="s">
        <v>520</v>
      </c>
      <c r="B154" s="189" t="s">
        <v>522</v>
      </c>
      <c r="C154" s="189" t="s">
        <v>71</v>
      </c>
      <c r="D154" s="189">
        <v>1</v>
      </c>
      <c r="E154" s="191" t="s">
        <v>4828</v>
      </c>
      <c r="G154" s="33"/>
    </row>
    <row r="155" spans="1:7" x14ac:dyDescent="0.2">
      <c r="A155" s="189" t="s">
        <v>524</v>
      </c>
      <c r="B155" s="189" t="s">
        <v>525</v>
      </c>
      <c r="C155" s="189"/>
      <c r="D155" s="189"/>
      <c r="E155" s="191"/>
      <c r="G155" s="33"/>
    </row>
    <row r="156" spans="1:7" ht="29.25" x14ac:dyDescent="0.2">
      <c r="A156" s="189" t="s">
        <v>526</v>
      </c>
      <c r="B156" s="189" t="s">
        <v>528</v>
      </c>
      <c r="C156" s="189" t="s">
        <v>71</v>
      </c>
      <c r="D156" s="189">
        <v>1</v>
      </c>
      <c r="E156" s="191" t="s">
        <v>4828</v>
      </c>
      <c r="G156" s="33"/>
    </row>
    <row r="157" spans="1:7" ht="19.5" x14ac:dyDescent="0.2">
      <c r="A157" s="189" t="s">
        <v>530</v>
      </c>
      <c r="B157" s="189" t="s">
        <v>532</v>
      </c>
      <c r="C157" s="189" t="s">
        <v>71</v>
      </c>
      <c r="D157" s="189">
        <v>1</v>
      </c>
      <c r="E157" s="191" t="s">
        <v>4828</v>
      </c>
      <c r="G157" s="33"/>
    </row>
    <row r="158" spans="1:7" ht="29.25" x14ac:dyDescent="0.2">
      <c r="A158" s="189" t="s">
        <v>534</v>
      </c>
      <c r="B158" s="189" t="s">
        <v>536</v>
      </c>
      <c r="C158" s="189" t="s">
        <v>71</v>
      </c>
      <c r="D158" s="189">
        <v>2</v>
      </c>
      <c r="E158" s="191" t="s">
        <v>4828</v>
      </c>
      <c r="G158" s="33"/>
    </row>
    <row r="159" spans="1:7" ht="19.5" x14ac:dyDescent="0.2">
      <c r="A159" s="189" t="s">
        <v>538</v>
      </c>
      <c r="B159" s="189" t="s">
        <v>540</v>
      </c>
      <c r="C159" s="189" t="s">
        <v>71</v>
      </c>
      <c r="D159" s="189">
        <v>1</v>
      </c>
      <c r="E159" s="191" t="s">
        <v>4828</v>
      </c>
      <c r="G159" s="33"/>
    </row>
    <row r="160" spans="1:7" ht="29.25" x14ac:dyDescent="0.2">
      <c r="A160" s="189" t="s">
        <v>542</v>
      </c>
      <c r="B160" s="189" t="s">
        <v>544</v>
      </c>
      <c r="C160" s="189" t="s">
        <v>71</v>
      </c>
      <c r="D160" s="189">
        <v>1</v>
      </c>
      <c r="E160" s="191" t="s">
        <v>4828</v>
      </c>
      <c r="G160" s="33"/>
    </row>
    <row r="161" spans="1:7" ht="19.5" x14ac:dyDescent="0.2">
      <c r="A161" s="189" t="s">
        <v>546</v>
      </c>
      <c r="B161" s="189" t="s">
        <v>548</v>
      </c>
      <c r="C161" s="189" t="s">
        <v>71</v>
      </c>
      <c r="D161" s="189">
        <v>1</v>
      </c>
      <c r="E161" s="191" t="s">
        <v>4828</v>
      </c>
      <c r="G161" s="33"/>
    </row>
    <row r="162" spans="1:7" ht="29.25" x14ac:dyDescent="0.2">
      <c r="A162" s="189" t="s">
        <v>550</v>
      </c>
      <c r="B162" s="189" t="s">
        <v>552</v>
      </c>
      <c r="C162" s="189" t="s">
        <v>71</v>
      </c>
      <c r="D162" s="189">
        <v>2</v>
      </c>
      <c r="E162" s="191" t="s">
        <v>4828</v>
      </c>
      <c r="G162" s="33"/>
    </row>
    <row r="163" spans="1:7" ht="29.25" x14ac:dyDescent="0.2">
      <c r="A163" s="189" t="s">
        <v>554</v>
      </c>
      <c r="B163" s="189" t="s">
        <v>556</v>
      </c>
      <c r="C163" s="189" t="s">
        <v>71</v>
      </c>
      <c r="D163" s="189">
        <v>1</v>
      </c>
      <c r="E163" s="191" t="s">
        <v>4828</v>
      </c>
      <c r="G163" s="33"/>
    </row>
    <row r="164" spans="1:7" ht="29.25" x14ac:dyDescent="0.2">
      <c r="A164" s="189" t="s">
        <v>558</v>
      </c>
      <c r="B164" s="189" t="s">
        <v>560</v>
      </c>
      <c r="C164" s="189" t="s">
        <v>71</v>
      </c>
      <c r="D164" s="189">
        <v>1</v>
      </c>
      <c r="E164" s="191" t="s">
        <v>4828</v>
      </c>
      <c r="G164" s="33"/>
    </row>
    <row r="165" spans="1:7" ht="19.5" x14ac:dyDescent="0.2">
      <c r="A165" s="189" t="s">
        <v>562</v>
      </c>
      <c r="B165" s="189" t="s">
        <v>564</v>
      </c>
      <c r="C165" s="189" t="s">
        <v>71</v>
      </c>
      <c r="D165" s="189">
        <v>1</v>
      </c>
      <c r="E165" s="191" t="s">
        <v>4828</v>
      </c>
      <c r="G165" s="33"/>
    </row>
    <row r="166" spans="1:7" ht="19.5" x14ac:dyDescent="0.2">
      <c r="A166" s="189" t="s">
        <v>566</v>
      </c>
      <c r="B166" s="189" t="s">
        <v>568</v>
      </c>
      <c r="C166" s="189" t="s">
        <v>71</v>
      </c>
      <c r="D166" s="189">
        <v>1</v>
      </c>
      <c r="E166" s="191" t="s">
        <v>4828</v>
      </c>
      <c r="G166" s="33"/>
    </row>
    <row r="167" spans="1:7" ht="19.5" x14ac:dyDescent="0.2">
      <c r="A167" s="189" t="s">
        <v>570</v>
      </c>
      <c r="B167" s="189" t="s">
        <v>572</v>
      </c>
      <c r="C167" s="189" t="s">
        <v>71</v>
      </c>
      <c r="D167" s="189">
        <v>1</v>
      </c>
      <c r="E167" s="191" t="s">
        <v>4828</v>
      </c>
      <c r="G167" s="33"/>
    </row>
    <row r="168" spans="1:7" x14ac:dyDescent="0.2">
      <c r="A168" s="189" t="s">
        <v>574</v>
      </c>
      <c r="B168" s="189" t="s">
        <v>575</v>
      </c>
      <c r="C168" s="189"/>
      <c r="D168" s="189"/>
      <c r="E168" s="191"/>
      <c r="G168" s="33"/>
    </row>
    <row r="169" spans="1:7" x14ac:dyDescent="0.2">
      <c r="A169" s="189" t="s">
        <v>576</v>
      </c>
      <c r="B169" s="189" t="s">
        <v>578</v>
      </c>
      <c r="C169" s="189" t="s">
        <v>71</v>
      </c>
      <c r="D169" s="189">
        <v>17</v>
      </c>
      <c r="E169" s="191" t="s">
        <v>4828</v>
      </c>
      <c r="G169" s="33"/>
    </row>
    <row r="170" spans="1:7" x14ac:dyDescent="0.2">
      <c r="A170" s="189" t="s">
        <v>579</v>
      </c>
      <c r="B170" s="189" t="s">
        <v>581</v>
      </c>
      <c r="C170" s="189" t="s">
        <v>71</v>
      </c>
      <c r="D170" s="189">
        <v>10</v>
      </c>
      <c r="E170" s="191" t="s">
        <v>4828</v>
      </c>
      <c r="G170" s="33"/>
    </row>
    <row r="171" spans="1:7" ht="29.25" x14ac:dyDescent="0.2">
      <c r="A171" s="189" t="s">
        <v>583</v>
      </c>
      <c r="B171" s="189" t="s">
        <v>585</v>
      </c>
      <c r="C171" s="189" t="s">
        <v>71</v>
      </c>
      <c r="D171" s="189">
        <v>1</v>
      </c>
      <c r="E171" s="191" t="s">
        <v>4828</v>
      </c>
      <c r="G171" s="33"/>
    </row>
    <row r="172" spans="1:7" ht="29.25" x14ac:dyDescent="0.2">
      <c r="A172" s="189" t="s">
        <v>587</v>
      </c>
      <c r="B172" s="189" t="s">
        <v>589</v>
      </c>
      <c r="C172" s="189" t="s">
        <v>71</v>
      </c>
      <c r="D172" s="189">
        <v>5</v>
      </c>
      <c r="E172" s="191" t="s">
        <v>4828</v>
      </c>
      <c r="G172" s="33"/>
    </row>
    <row r="173" spans="1:7" ht="29.25" x14ac:dyDescent="0.2">
      <c r="A173" s="189" t="s">
        <v>591</v>
      </c>
      <c r="B173" s="189" t="s">
        <v>593</v>
      </c>
      <c r="C173" s="189" t="s">
        <v>71</v>
      </c>
      <c r="D173" s="189">
        <v>1</v>
      </c>
      <c r="E173" s="191" t="s">
        <v>4828</v>
      </c>
      <c r="G173" s="33"/>
    </row>
    <row r="174" spans="1:7" ht="29.25" x14ac:dyDescent="0.2">
      <c r="A174" s="189" t="s">
        <v>595</v>
      </c>
      <c r="B174" s="189" t="s">
        <v>597</v>
      </c>
      <c r="C174" s="189" t="s">
        <v>71</v>
      </c>
      <c r="D174" s="189">
        <v>2</v>
      </c>
      <c r="E174" s="191" t="s">
        <v>4828</v>
      </c>
      <c r="G174" s="33"/>
    </row>
    <row r="175" spans="1:7" ht="29.25" x14ac:dyDescent="0.2">
      <c r="A175" s="189" t="s">
        <v>599</v>
      </c>
      <c r="B175" s="189" t="s">
        <v>601</v>
      </c>
      <c r="C175" s="189" t="s">
        <v>71</v>
      </c>
      <c r="D175" s="189">
        <v>1</v>
      </c>
      <c r="E175" s="191" t="s">
        <v>4828</v>
      </c>
      <c r="G175" s="33"/>
    </row>
    <row r="176" spans="1:7" ht="29.25" x14ac:dyDescent="0.2">
      <c r="A176" s="189" t="s">
        <v>603</v>
      </c>
      <c r="B176" s="189" t="s">
        <v>605</v>
      </c>
      <c r="C176" s="189" t="s">
        <v>71</v>
      </c>
      <c r="D176" s="189">
        <v>6</v>
      </c>
      <c r="E176" s="191" t="s">
        <v>4828</v>
      </c>
      <c r="G176" s="33"/>
    </row>
    <row r="177" spans="1:7" ht="29.25" x14ac:dyDescent="0.2">
      <c r="A177" s="189" t="s">
        <v>607</v>
      </c>
      <c r="B177" s="189" t="s">
        <v>609</v>
      </c>
      <c r="C177" s="189" t="s">
        <v>71</v>
      </c>
      <c r="D177" s="189">
        <v>4</v>
      </c>
      <c r="E177" s="191" t="s">
        <v>4828</v>
      </c>
      <c r="G177" s="33"/>
    </row>
    <row r="178" spans="1:7" x14ac:dyDescent="0.2">
      <c r="A178" s="189" t="s">
        <v>611</v>
      </c>
      <c r="B178" s="189" t="s">
        <v>612</v>
      </c>
      <c r="C178" s="189"/>
      <c r="D178" s="189"/>
      <c r="E178" s="191"/>
      <c r="G178" s="33"/>
    </row>
    <row r="179" spans="1:7" ht="29.25" x14ac:dyDescent="0.2">
      <c r="A179" s="189" t="s">
        <v>613</v>
      </c>
      <c r="B179" s="189" t="s">
        <v>615</v>
      </c>
      <c r="C179" s="189" t="s">
        <v>71</v>
      </c>
      <c r="D179" s="189">
        <v>2</v>
      </c>
      <c r="E179" s="191" t="s">
        <v>4828</v>
      </c>
      <c r="G179" s="33"/>
    </row>
    <row r="180" spans="1:7" ht="29.25" x14ac:dyDescent="0.2">
      <c r="A180" s="189" t="s">
        <v>617</v>
      </c>
      <c r="B180" s="189" t="s">
        <v>619</v>
      </c>
      <c r="C180" s="189" t="s">
        <v>71</v>
      </c>
      <c r="D180" s="189">
        <v>1</v>
      </c>
      <c r="E180" s="191" t="s">
        <v>4828</v>
      </c>
      <c r="G180" s="33"/>
    </row>
    <row r="181" spans="1:7" ht="29.25" x14ac:dyDescent="0.2">
      <c r="A181" s="189" t="s">
        <v>621</v>
      </c>
      <c r="B181" s="189" t="s">
        <v>623</v>
      </c>
      <c r="C181" s="189" t="s">
        <v>71</v>
      </c>
      <c r="D181" s="189">
        <v>1</v>
      </c>
      <c r="E181" s="191" t="s">
        <v>4828</v>
      </c>
      <c r="G181" s="33"/>
    </row>
    <row r="182" spans="1:7" ht="29.25" x14ac:dyDescent="0.2">
      <c r="A182" s="189" t="s">
        <v>625</v>
      </c>
      <c r="B182" s="189" t="s">
        <v>627</v>
      </c>
      <c r="C182" s="189" t="s">
        <v>71</v>
      </c>
      <c r="D182" s="189">
        <v>1</v>
      </c>
      <c r="E182" s="191" t="s">
        <v>4828</v>
      </c>
      <c r="G182" s="33"/>
    </row>
    <row r="183" spans="1:7" x14ac:dyDescent="0.2">
      <c r="A183" s="189" t="s">
        <v>629</v>
      </c>
      <c r="B183" s="189" t="s">
        <v>630</v>
      </c>
      <c r="C183" s="189"/>
      <c r="D183" s="189"/>
      <c r="E183" s="191"/>
      <c r="G183" s="33"/>
    </row>
    <row r="184" spans="1:7" ht="39" x14ac:dyDescent="0.2">
      <c r="A184" s="189" t="s">
        <v>631</v>
      </c>
      <c r="B184" s="189" t="s">
        <v>633</v>
      </c>
      <c r="C184" s="189" t="s">
        <v>71</v>
      </c>
      <c r="D184" s="189">
        <v>1</v>
      </c>
      <c r="E184" s="191" t="s">
        <v>4828</v>
      </c>
      <c r="G184" s="33"/>
    </row>
    <row r="185" spans="1:7" ht="48.75" x14ac:dyDescent="0.2">
      <c r="A185" s="189" t="s">
        <v>635</v>
      </c>
      <c r="B185" s="189" t="s">
        <v>637</v>
      </c>
      <c r="C185" s="189" t="s">
        <v>71</v>
      </c>
      <c r="D185" s="189">
        <v>1</v>
      </c>
      <c r="E185" s="191" t="s">
        <v>4828</v>
      </c>
      <c r="G185" s="33"/>
    </row>
    <row r="186" spans="1:7" ht="19.5" x14ac:dyDescent="0.2">
      <c r="A186" s="189" t="s">
        <v>639</v>
      </c>
      <c r="B186" s="189" t="s">
        <v>642</v>
      </c>
      <c r="C186" s="189" t="s">
        <v>131</v>
      </c>
      <c r="D186" s="189">
        <v>0.56000000000000005</v>
      </c>
      <c r="E186" s="191" t="s">
        <v>4829</v>
      </c>
      <c r="G186" s="33"/>
    </row>
    <row r="187" spans="1:7" ht="29.25" x14ac:dyDescent="0.2">
      <c r="A187" s="189" t="s">
        <v>644</v>
      </c>
      <c r="B187" s="189" t="s">
        <v>213</v>
      </c>
      <c r="C187" s="189" t="s">
        <v>131</v>
      </c>
      <c r="D187" s="189">
        <v>0.7</v>
      </c>
      <c r="E187" s="191" t="s">
        <v>4830</v>
      </c>
      <c r="G187" s="33"/>
    </row>
    <row r="188" spans="1:7" ht="19.5" x14ac:dyDescent="0.2">
      <c r="A188" s="189" t="s">
        <v>645</v>
      </c>
      <c r="B188" s="189" t="s">
        <v>217</v>
      </c>
      <c r="C188" s="189" t="s">
        <v>218</v>
      </c>
      <c r="D188" s="189">
        <v>7.7</v>
      </c>
      <c r="E188" s="191" t="s">
        <v>4831</v>
      </c>
      <c r="G188" s="33"/>
    </row>
    <row r="189" spans="1:7" x14ac:dyDescent="0.2">
      <c r="A189" s="189" t="s">
        <v>646</v>
      </c>
      <c r="B189" s="189" t="s">
        <v>647</v>
      </c>
      <c r="C189" s="189"/>
      <c r="D189" s="189"/>
      <c r="E189" s="191"/>
      <c r="G189" s="33"/>
    </row>
    <row r="190" spans="1:7" x14ac:dyDescent="0.2">
      <c r="A190" s="189" t="s">
        <v>648</v>
      </c>
      <c r="B190" s="189" t="s">
        <v>650</v>
      </c>
      <c r="C190" s="189" t="s">
        <v>71</v>
      </c>
      <c r="D190" s="189">
        <v>1</v>
      </c>
      <c r="E190" s="191" t="s">
        <v>4832</v>
      </c>
      <c r="G190" s="33"/>
    </row>
    <row r="191" spans="1:7" ht="19.5" x14ac:dyDescent="0.2">
      <c r="A191" s="189" t="s">
        <v>652</v>
      </c>
      <c r="B191" s="189" t="s">
        <v>654</v>
      </c>
      <c r="C191" s="189" t="s">
        <v>71</v>
      </c>
      <c r="D191" s="189">
        <v>1</v>
      </c>
      <c r="E191" s="191" t="s">
        <v>4832</v>
      </c>
      <c r="G191" s="33"/>
    </row>
    <row r="192" spans="1:7" ht="19.5" x14ac:dyDescent="0.2">
      <c r="A192" s="189" t="s">
        <v>656</v>
      </c>
      <c r="B192" s="189" t="s">
        <v>658</v>
      </c>
      <c r="C192" s="189" t="s">
        <v>71</v>
      </c>
      <c r="D192" s="189">
        <v>1</v>
      </c>
      <c r="E192" s="191" t="s">
        <v>4832</v>
      </c>
      <c r="G192" s="33"/>
    </row>
    <row r="193" spans="1:7" ht="19.5" x14ac:dyDescent="0.2">
      <c r="A193" s="189" t="s">
        <v>660</v>
      </c>
      <c r="B193" s="189" t="s">
        <v>662</v>
      </c>
      <c r="C193" s="189" t="s">
        <v>71</v>
      </c>
      <c r="D193" s="189">
        <v>1</v>
      </c>
      <c r="E193" s="191" t="s">
        <v>4832</v>
      </c>
      <c r="G193" s="33"/>
    </row>
    <row r="194" spans="1:7" ht="19.5" x14ac:dyDescent="0.2">
      <c r="A194" s="189" t="s">
        <v>664</v>
      </c>
      <c r="B194" s="189" t="s">
        <v>666</v>
      </c>
      <c r="C194" s="189" t="s">
        <v>71</v>
      </c>
      <c r="D194" s="189">
        <v>1</v>
      </c>
      <c r="E194" s="191" t="s">
        <v>4832</v>
      </c>
      <c r="G194" s="33"/>
    </row>
    <row r="195" spans="1:7" x14ac:dyDescent="0.2">
      <c r="A195" s="189" t="s">
        <v>668</v>
      </c>
      <c r="B195" s="189" t="s">
        <v>670</v>
      </c>
      <c r="C195" s="189" t="s">
        <v>71</v>
      </c>
      <c r="D195" s="189">
        <v>1</v>
      </c>
      <c r="E195" s="191" t="s">
        <v>4832</v>
      </c>
      <c r="G195" s="33"/>
    </row>
    <row r="196" spans="1:7" ht="19.5" x14ac:dyDescent="0.2">
      <c r="A196" s="189" t="s">
        <v>672</v>
      </c>
      <c r="B196" s="189" t="s">
        <v>674</v>
      </c>
      <c r="C196" s="189" t="s">
        <v>71</v>
      </c>
      <c r="D196" s="189">
        <v>1</v>
      </c>
      <c r="E196" s="191" t="s">
        <v>4832</v>
      </c>
      <c r="G196" s="33"/>
    </row>
    <row r="197" spans="1:7" ht="19.5" x14ac:dyDescent="0.2">
      <c r="A197" s="189" t="s">
        <v>676</v>
      </c>
      <c r="B197" s="189" t="s">
        <v>678</v>
      </c>
      <c r="C197" s="189" t="s">
        <v>71</v>
      </c>
      <c r="D197" s="189">
        <v>1</v>
      </c>
      <c r="E197" s="191" t="s">
        <v>4832</v>
      </c>
      <c r="G197" s="33"/>
    </row>
    <row r="198" spans="1:7" x14ac:dyDescent="0.2">
      <c r="A198" s="189" t="s">
        <v>680</v>
      </c>
      <c r="B198" s="189" t="s">
        <v>681</v>
      </c>
      <c r="C198" s="189"/>
      <c r="D198" s="189"/>
      <c r="E198" s="191"/>
      <c r="G198" s="33"/>
    </row>
    <row r="199" spans="1:7" x14ac:dyDescent="0.2">
      <c r="A199" s="189" t="s">
        <v>682</v>
      </c>
      <c r="B199" s="189" t="s">
        <v>683</v>
      </c>
      <c r="C199" s="189"/>
      <c r="D199" s="189"/>
      <c r="E199" s="191"/>
      <c r="G199" s="33"/>
    </row>
    <row r="200" spans="1:7" ht="19.5" x14ac:dyDescent="0.2">
      <c r="A200" s="189" t="s">
        <v>684</v>
      </c>
      <c r="B200" s="189" t="s">
        <v>686</v>
      </c>
      <c r="C200" s="189" t="s">
        <v>71</v>
      </c>
      <c r="D200" s="189">
        <v>1</v>
      </c>
      <c r="E200" s="191" t="s">
        <v>4833</v>
      </c>
      <c r="G200" s="33"/>
    </row>
    <row r="201" spans="1:7" ht="19.5" x14ac:dyDescent="0.2">
      <c r="A201" s="189" t="s">
        <v>688</v>
      </c>
      <c r="B201" s="189" t="s">
        <v>690</v>
      </c>
      <c r="C201" s="189" t="s">
        <v>71</v>
      </c>
      <c r="D201" s="189">
        <v>2</v>
      </c>
      <c r="E201" s="191" t="s">
        <v>4833</v>
      </c>
      <c r="G201" s="33"/>
    </row>
    <row r="202" spans="1:7" ht="19.5" x14ac:dyDescent="0.2">
      <c r="A202" s="189" t="s">
        <v>692</v>
      </c>
      <c r="B202" s="189" t="s">
        <v>694</v>
      </c>
      <c r="C202" s="189" t="s">
        <v>71</v>
      </c>
      <c r="D202" s="189">
        <v>2</v>
      </c>
      <c r="E202" s="191" t="s">
        <v>4833</v>
      </c>
      <c r="G202" s="33"/>
    </row>
    <row r="203" spans="1:7" ht="19.5" x14ac:dyDescent="0.2">
      <c r="A203" s="189" t="s">
        <v>696</v>
      </c>
      <c r="B203" s="189" t="s">
        <v>698</v>
      </c>
      <c r="C203" s="189" t="s">
        <v>71</v>
      </c>
      <c r="D203" s="189">
        <v>1</v>
      </c>
      <c r="E203" s="191" t="s">
        <v>4833</v>
      </c>
      <c r="G203" s="33"/>
    </row>
    <row r="204" spans="1:7" ht="19.5" x14ac:dyDescent="0.2">
      <c r="A204" s="189" t="s">
        <v>700</v>
      </c>
      <c r="B204" s="189" t="s">
        <v>702</v>
      </c>
      <c r="C204" s="189" t="s">
        <v>71</v>
      </c>
      <c r="D204" s="189">
        <v>2</v>
      </c>
      <c r="E204" s="191" t="s">
        <v>4833</v>
      </c>
      <c r="G204" s="33"/>
    </row>
    <row r="205" spans="1:7" ht="19.5" x14ac:dyDescent="0.2">
      <c r="A205" s="189" t="s">
        <v>704</v>
      </c>
      <c r="B205" s="189" t="s">
        <v>706</v>
      </c>
      <c r="C205" s="189" t="s">
        <v>71</v>
      </c>
      <c r="D205" s="189">
        <v>2</v>
      </c>
      <c r="E205" s="191" t="s">
        <v>4833</v>
      </c>
      <c r="G205" s="33"/>
    </row>
    <row r="206" spans="1:7" ht="19.5" x14ac:dyDescent="0.2">
      <c r="A206" s="189" t="s">
        <v>708</v>
      </c>
      <c r="B206" s="189" t="s">
        <v>710</v>
      </c>
      <c r="C206" s="189" t="s">
        <v>71</v>
      </c>
      <c r="D206" s="189">
        <v>1</v>
      </c>
      <c r="E206" s="191" t="s">
        <v>4833</v>
      </c>
      <c r="G206" s="33"/>
    </row>
    <row r="207" spans="1:7" ht="19.5" x14ac:dyDescent="0.2">
      <c r="A207" s="189" t="s">
        <v>712</v>
      </c>
      <c r="B207" s="189" t="s">
        <v>714</v>
      </c>
      <c r="C207" s="189" t="s">
        <v>85</v>
      </c>
      <c r="D207" s="189">
        <v>35</v>
      </c>
      <c r="E207" s="191" t="s">
        <v>4833</v>
      </c>
      <c r="G207" s="33"/>
    </row>
    <row r="208" spans="1:7" ht="19.5" x14ac:dyDescent="0.2">
      <c r="A208" s="189" t="s">
        <v>716</v>
      </c>
      <c r="B208" s="189" t="s">
        <v>718</v>
      </c>
      <c r="C208" s="189" t="s">
        <v>85</v>
      </c>
      <c r="D208" s="189">
        <v>40</v>
      </c>
      <c r="E208" s="191" t="s">
        <v>4833</v>
      </c>
      <c r="G208" s="33"/>
    </row>
    <row r="209" spans="1:7" ht="19.5" x14ac:dyDescent="0.2">
      <c r="A209" s="189" t="s">
        <v>720</v>
      </c>
      <c r="B209" s="189" t="s">
        <v>722</v>
      </c>
      <c r="C209" s="189" t="s">
        <v>85</v>
      </c>
      <c r="D209" s="189">
        <v>15</v>
      </c>
      <c r="E209" s="191" t="s">
        <v>4833</v>
      </c>
      <c r="G209" s="33"/>
    </row>
    <row r="210" spans="1:7" x14ac:dyDescent="0.2">
      <c r="A210" s="189" t="s">
        <v>724</v>
      </c>
      <c r="B210" s="189" t="s">
        <v>726</v>
      </c>
      <c r="C210" s="189" t="s">
        <v>71</v>
      </c>
      <c r="D210" s="189">
        <v>1</v>
      </c>
      <c r="E210" s="191" t="s">
        <v>4833</v>
      </c>
      <c r="G210" s="33"/>
    </row>
    <row r="211" spans="1:7" ht="19.5" x14ac:dyDescent="0.2">
      <c r="A211" s="189" t="s">
        <v>728</v>
      </c>
      <c r="B211" s="189" t="s">
        <v>730</v>
      </c>
      <c r="C211" s="189" t="s">
        <v>71</v>
      </c>
      <c r="D211" s="189">
        <v>1</v>
      </c>
      <c r="E211" s="191" t="s">
        <v>4833</v>
      </c>
      <c r="G211" s="33"/>
    </row>
    <row r="212" spans="1:7" x14ac:dyDescent="0.2">
      <c r="A212" s="189" t="s">
        <v>732</v>
      </c>
      <c r="B212" s="189" t="s">
        <v>733</v>
      </c>
      <c r="C212" s="189"/>
      <c r="D212" s="189"/>
      <c r="E212" s="191"/>
      <c r="G212" s="33"/>
    </row>
    <row r="213" spans="1:7" ht="19.5" x14ac:dyDescent="0.2">
      <c r="A213" s="189" t="s">
        <v>734</v>
      </c>
      <c r="B213" s="189" t="s">
        <v>736</v>
      </c>
      <c r="C213" s="189" t="s">
        <v>71</v>
      </c>
      <c r="D213" s="189">
        <v>71</v>
      </c>
      <c r="E213" s="191" t="s">
        <v>4833</v>
      </c>
      <c r="G213" s="33"/>
    </row>
    <row r="214" spans="1:7" ht="19.5" x14ac:dyDescent="0.2">
      <c r="A214" s="189" t="s">
        <v>738</v>
      </c>
      <c r="B214" s="189" t="s">
        <v>710</v>
      </c>
      <c r="C214" s="189" t="s">
        <v>71</v>
      </c>
      <c r="D214" s="189">
        <v>7</v>
      </c>
      <c r="E214" s="191" t="s">
        <v>4833</v>
      </c>
      <c r="G214" s="33"/>
    </row>
    <row r="215" spans="1:7" ht="19.5" x14ac:dyDescent="0.2">
      <c r="A215" s="189" t="s">
        <v>739</v>
      </c>
      <c r="B215" s="189" t="s">
        <v>741</v>
      </c>
      <c r="C215" s="189" t="s">
        <v>71</v>
      </c>
      <c r="D215" s="189">
        <v>1</v>
      </c>
      <c r="E215" s="191" t="s">
        <v>4833</v>
      </c>
      <c r="G215" s="33"/>
    </row>
    <row r="216" spans="1:7" ht="19.5" x14ac:dyDescent="0.2">
      <c r="A216" s="189" t="s">
        <v>743</v>
      </c>
      <c r="B216" s="189" t="s">
        <v>745</v>
      </c>
      <c r="C216" s="189" t="s">
        <v>71</v>
      </c>
      <c r="D216" s="189">
        <v>2</v>
      </c>
      <c r="E216" s="191" t="s">
        <v>4833</v>
      </c>
      <c r="G216" s="33"/>
    </row>
    <row r="217" spans="1:7" ht="19.5" x14ac:dyDescent="0.2">
      <c r="A217" s="189" t="s">
        <v>747</v>
      </c>
      <c r="B217" s="189" t="s">
        <v>749</v>
      </c>
      <c r="C217" s="189" t="s">
        <v>71</v>
      </c>
      <c r="D217" s="189">
        <v>4</v>
      </c>
      <c r="E217" s="191" t="s">
        <v>4833</v>
      </c>
      <c r="G217" s="33"/>
    </row>
    <row r="218" spans="1:7" ht="19.5" x14ac:dyDescent="0.2">
      <c r="A218" s="189" t="s">
        <v>751</v>
      </c>
      <c r="B218" s="189" t="s">
        <v>753</v>
      </c>
      <c r="C218" s="189" t="s">
        <v>85</v>
      </c>
      <c r="D218" s="189">
        <v>426</v>
      </c>
      <c r="E218" s="191" t="s">
        <v>4833</v>
      </c>
      <c r="G218" s="33"/>
    </row>
    <row r="219" spans="1:7" ht="19.5" x14ac:dyDescent="0.2">
      <c r="A219" s="189" t="s">
        <v>755</v>
      </c>
      <c r="B219" s="189" t="s">
        <v>718</v>
      </c>
      <c r="C219" s="189" t="s">
        <v>85</v>
      </c>
      <c r="D219" s="189">
        <v>1053</v>
      </c>
      <c r="E219" s="191" t="s">
        <v>4833</v>
      </c>
      <c r="G219" s="33"/>
    </row>
    <row r="220" spans="1:7" ht="19.5" x14ac:dyDescent="0.2">
      <c r="A220" s="189" t="s">
        <v>756</v>
      </c>
      <c r="B220" s="189" t="s">
        <v>758</v>
      </c>
      <c r="C220" s="189" t="s">
        <v>85</v>
      </c>
      <c r="D220" s="189">
        <v>2749</v>
      </c>
      <c r="E220" s="191" t="s">
        <v>4833</v>
      </c>
      <c r="G220" s="33"/>
    </row>
    <row r="221" spans="1:7" ht="19.5" x14ac:dyDescent="0.2">
      <c r="A221" s="189" t="s">
        <v>760</v>
      </c>
      <c r="B221" s="189" t="s">
        <v>762</v>
      </c>
      <c r="C221" s="189" t="s">
        <v>85</v>
      </c>
      <c r="D221" s="189">
        <v>220</v>
      </c>
      <c r="E221" s="191" t="s">
        <v>4833</v>
      </c>
      <c r="G221" s="33"/>
    </row>
    <row r="222" spans="1:7" ht="19.5" x14ac:dyDescent="0.2">
      <c r="A222" s="189" t="s">
        <v>764</v>
      </c>
      <c r="B222" s="189" t="s">
        <v>766</v>
      </c>
      <c r="C222" s="189" t="s">
        <v>85</v>
      </c>
      <c r="D222" s="189">
        <v>885</v>
      </c>
      <c r="E222" s="191" t="s">
        <v>4833</v>
      </c>
      <c r="G222" s="33"/>
    </row>
    <row r="223" spans="1:7" ht="19.5" x14ac:dyDescent="0.2">
      <c r="A223" s="189" t="s">
        <v>768</v>
      </c>
      <c r="B223" s="189" t="s">
        <v>770</v>
      </c>
      <c r="C223" s="189" t="s">
        <v>85</v>
      </c>
      <c r="D223" s="189">
        <v>35</v>
      </c>
      <c r="E223" s="191" t="s">
        <v>4833</v>
      </c>
      <c r="G223" s="33"/>
    </row>
    <row r="224" spans="1:7" ht="19.5" x14ac:dyDescent="0.2">
      <c r="A224" s="189" t="s">
        <v>772</v>
      </c>
      <c r="B224" s="189" t="s">
        <v>774</v>
      </c>
      <c r="C224" s="189" t="s">
        <v>85</v>
      </c>
      <c r="D224" s="189">
        <v>49</v>
      </c>
      <c r="E224" s="191" t="s">
        <v>4833</v>
      </c>
      <c r="G224" s="33"/>
    </row>
    <row r="225" spans="1:7" ht="19.5" x14ac:dyDescent="0.2">
      <c r="A225" s="189" t="s">
        <v>776</v>
      </c>
      <c r="B225" s="189" t="s">
        <v>778</v>
      </c>
      <c r="C225" s="189" t="s">
        <v>85</v>
      </c>
      <c r="D225" s="189">
        <v>44</v>
      </c>
      <c r="E225" s="191" t="s">
        <v>4833</v>
      </c>
      <c r="G225" s="33"/>
    </row>
    <row r="226" spans="1:7" x14ac:dyDescent="0.2">
      <c r="A226" s="189" t="s">
        <v>780</v>
      </c>
      <c r="B226" s="189" t="s">
        <v>726</v>
      </c>
      <c r="C226" s="189" t="s">
        <v>71</v>
      </c>
      <c r="D226" s="189">
        <v>37</v>
      </c>
      <c r="E226" s="191" t="s">
        <v>4833</v>
      </c>
      <c r="G226" s="33"/>
    </row>
    <row r="227" spans="1:7" x14ac:dyDescent="0.2">
      <c r="A227" s="189" t="s">
        <v>781</v>
      </c>
      <c r="B227" s="189" t="s">
        <v>783</v>
      </c>
      <c r="C227" s="189" t="s">
        <v>71</v>
      </c>
      <c r="D227" s="189">
        <v>8</v>
      </c>
      <c r="E227" s="191" t="s">
        <v>4833</v>
      </c>
      <c r="G227" s="33"/>
    </row>
    <row r="228" spans="1:7" ht="19.5" x14ac:dyDescent="0.2">
      <c r="A228" s="189" t="s">
        <v>785</v>
      </c>
      <c r="B228" s="189" t="s">
        <v>787</v>
      </c>
      <c r="C228" s="189" t="s">
        <v>71</v>
      </c>
      <c r="D228" s="189">
        <v>49</v>
      </c>
      <c r="E228" s="191" t="s">
        <v>4833</v>
      </c>
      <c r="G228" s="33"/>
    </row>
    <row r="229" spans="1:7" ht="19.5" x14ac:dyDescent="0.2">
      <c r="A229" s="189" t="s">
        <v>789</v>
      </c>
      <c r="B229" s="189" t="s">
        <v>791</v>
      </c>
      <c r="C229" s="189" t="s">
        <v>71</v>
      </c>
      <c r="D229" s="189">
        <v>44</v>
      </c>
      <c r="E229" s="191" t="s">
        <v>4833</v>
      </c>
      <c r="G229" s="33"/>
    </row>
    <row r="230" spans="1:7" ht="19.5" x14ac:dyDescent="0.2">
      <c r="A230" s="189" t="s">
        <v>793</v>
      </c>
      <c r="B230" s="189" t="s">
        <v>795</v>
      </c>
      <c r="C230" s="189" t="s">
        <v>71</v>
      </c>
      <c r="D230" s="189">
        <v>44</v>
      </c>
      <c r="E230" s="191" t="s">
        <v>4833</v>
      </c>
      <c r="G230" s="33"/>
    </row>
    <row r="231" spans="1:7" x14ac:dyDescent="0.2">
      <c r="A231" s="189" t="s">
        <v>797</v>
      </c>
      <c r="B231" s="189" t="s">
        <v>799</v>
      </c>
      <c r="C231" s="189" t="s">
        <v>71</v>
      </c>
      <c r="D231" s="189">
        <v>23</v>
      </c>
      <c r="E231" s="191" t="s">
        <v>4833</v>
      </c>
      <c r="G231" s="33"/>
    </row>
    <row r="232" spans="1:7" ht="19.5" x14ac:dyDescent="0.2">
      <c r="A232" s="189" t="s">
        <v>801</v>
      </c>
      <c r="B232" s="189" t="s">
        <v>803</v>
      </c>
      <c r="C232" s="189" t="s">
        <v>71</v>
      </c>
      <c r="D232" s="189">
        <v>22</v>
      </c>
      <c r="E232" s="191" t="s">
        <v>4833</v>
      </c>
      <c r="G232" s="33"/>
    </row>
    <row r="233" spans="1:7" ht="29.25" x14ac:dyDescent="0.2">
      <c r="A233" s="189" t="s">
        <v>805</v>
      </c>
      <c r="B233" s="189" t="s">
        <v>807</v>
      </c>
      <c r="C233" s="189" t="s">
        <v>71</v>
      </c>
      <c r="D233" s="189">
        <v>1</v>
      </c>
      <c r="E233" s="191" t="s">
        <v>4833</v>
      </c>
      <c r="G233" s="33"/>
    </row>
    <row r="234" spans="1:7" ht="29.25" x14ac:dyDescent="0.2">
      <c r="A234" s="189" t="s">
        <v>809</v>
      </c>
      <c r="B234" s="189" t="s">
        <v>811</v>
      </c>
      <c r="C234" s="189" t="s">
        <v>71</v>
      </c>
      <c r="D234" s="189">
        <v>2</v>
      </c>
      <c r="E234" s="191" t="s">
        <v>4833</v>
      </c>
      <c r="G234" s="33"/>
    </row>
    <row r="235" spans="1:7" x14ac:dyDescent="0.2">
      <c r="A235" s="189" t="s">
        <v>12</v>
      </c>
      <c r="B235" s="189" t="s">
        <v>13</v>
      </c>
      <c r="C235" s="189"/>
      <c r="D235" s="189"/>
      <c r="E235" s="191"/>
      <c r="G235" s="33"/>
    </row>
    <row r="236" spans="1:7" x14ac:dyDescent="0.2">
      <c r="A236" s="189" t="s">
        <v>813</v>
      </c>
      <c r="B236" s="189" t="s">
        <v>814</v>
      </c>
      <c r="C236" s="189"/>
      <c r="D236" s="189"/>
      <c r="E236" s="191"/>
      <c r="G236" s="33"/>
    </row>
    <row r="237" spans="1:7" ht="29.25" x14ac:dyDescent="0.2">
      <c r="A237" s="189" t="s">
        <v>815</v>
      </c>
      <c r="B237" s="189" t="s">
        <v>817</v>
      </c>
      <c r="C237" s="189" t="s">
        <v>131</v>
      </c>
      <c r="D237" s="189">
        <v>2.89</v>
      </c>
      <c r="E237" s="191" t="s">
        <v>4834</v>
      </c>
      <c r="G237" s="33"/>
    </row>
    <row r="238" spans="1:7" x14ac:dyDescent="0.2">
      <c r="A238" s="189" t="s">
        <v>819</v>
      </c>
      <c r="B238" s="189" t="s">
        <v>821</v>
      </c>
      <c r="C238" s="189" t="s">
        <v>71</v>
      </c>
      <c r="D238" s="189">
        <v>2</v>
      </c>
      <c r="E238" s="191" t="s">
        <v>4835</v>
      </c>
      <c r="G238" s="33"/>
    </row>
    <row r="239" spans="1:7" x14ac:dyDescent="0.2">
      <c r="A239" s="189" t="s">
        <v>823</v>
      </c>
      <c r="B239" s="189" t="s">
        <v>825</v>
      </c>
      <c r="C239" s="189" t="s">
        <v>389</v>
      </c>
      <c r="D239" s="189">
        <v>31.71</v>
      </c>
      <c r="E239" s="191" t="s">
        <v>4835</v>
      </c>
      <c r="G239" s="33"/>
    </row>
    <row r="240" spans="1:7" x14ac:dyDescent="0.2">
      <c r="A240" s="189" t="s">
        <v>827</v>
      </c>
      <c r="B240" s="189" t="s">
        <v>828</v>
      </c>
      <c r="C240" s="189"/>
      <c r="D240" s="189"/>
      <c r="E240" s="191"/>
      <c r="G240" s="33"/>
    </row>
    <row r="241" spans="1:7" ht="29.25" x14ac:dyDescent="0.2">
      <c r="A241" s="189" t="s">
        <v>829</v>
      </c>
      <c r="B241" s="189" t="s">
        <v>831</v>
      </c>
      <c r="C241" s="189" t="s">
        <v>58</v>
      </c>
      <c r="D241" s="189">
        <v>11.53</v>
      </c>
      <c r="E241" s="191" t="s">
        <v>4836</v>
      </c>
      <c r="G241" s="33"/>
    </row>
    <row r="242" spans="1:7" ht="19.5" x14ac:dyDescent="0.2">
      <c r="A242" s="189" t="s">
        <v>833</v>
      </c>
      <c r="B242" s="189" t="s">
        <v>376</v>
      </c>
      <c r="C242" s="189" t="s">
        <v>58</v>
      </c>
      <c r="D242" s="189">
        <v>4.2</v>
      </c>
      <c r="E242" s="191" t="s">
        <v>4837</v>
      </c>
      <c r="G242" s="33"/>
    </row>
    <row r="243" spans="1:7" ht="29.25" x14ac:dyDescent="0.2">
      <c r="A243" s="189" t="s">
        <v>834</v>
      </c>
      <c r="B243" s="189" t="s">
        <v>836</v>
      </c>
      <c r="C243" s="189" t="s">
        <v>58</v>
      </c>
      <c r="D243" s="189">
        <v>14.28</v>
      </c>
      <c r="E243" s="191" t="s">
        <v>4838</v>
      </c>
      <c r="G243" s="33"/>
    </row>
    <row r="244" spans="1:7" ht="68.25" x14ac:dyDescent="0.2">
      <c r="A244" s="189" t="s">
        <v>838</v>
      </c>
      <c r="B244" s="189" t="s">
        <v>319</v>
      </c>
      <c r="C244" s="189" t="s">
        <v>85</v>
      </c>
      <c r="D244" s="189">
        <v>11</v>
      </c>
      <c r="E244" s="191" t="s">
        <v>4839</v>
      </c>
      <c r="G244" s="33"/>
    </row>
    <row r="245" spans="1:7" ht="48.75" x14ac:dyDescent="0.2">
      <c r="A245" s="189" t="s">
        <v>839</v>
      </c>
      <c r="B245" s="189" t="s">
        <v>323</v>
      </c>
      <c r="C245" s="189" t="s">
        <v>85</v>
      </c>
      <c r="D245" s="189">
        <v>5.3</v>
      </c>
      <c r="E245" s="191" t="s">
        <v>4840</v>
      </c>
      <c r="G245" s="33"/>
    </row>
    <row r="246" spans="1:7" x14ac:dyDescent="0.2">
      <c r="A246" s="189" t="s">
        <v>840</v>
      </c>
      <c r="B246" s="189" t="s">
        <v>841</v>
      </c>
      <c r="C246" s="189"/>
      <c r="D246" s="189"/>
      <c r="E246" s="191"/>
      <c r="G246" s="33"/>
    </row>
    <row r="247" spans="1:7" ht="19.5" x14ac:dyDescent="0.2">
      <c r="A247" s="189" t="s">
        <v>842</v>
      </c>
      <c r="B247" s="189" t="s">
        <v>844</v>
      </c>
      <c r="C247" s="189" t="s">
        <v>58</v>
      </c>
      <c r="D247" s="189">
        <v>31.68</v>
      </c>
      <c r="E247" s="191" t="s">
        <v>4835</v>
      </c>
      <c r="G247" s="33"/>
    </row>
    <row r="248" spans="1:7" ht="19.5" x14ac:dyDescent="0.2">
      <c r="A248" s="189" t="s">
        <v>846</v>
      </c>
      <c r="B248" s="189" t="s">
        <v>848</v>
      </c>
      <c r="C248" s="189" t="s">
        <v>58</v>
      </c>
      <c r="D248" s="189">
        <v>31.68</v>
      </c>
      <c r="E248" s="191" t="s">
        <v>4835</v>
      </c>
      <c r="G248" s="33"/>
    </row>
    <row r="249" spans="1:7" ht="19.5" x14ac:dyDescent="0.2">
      <c r="A249" s="189" t="s">
        <v>850</v>
      </c>
      <c r="B249" s="189" t="s">
        <v>852</v>
      </c>
      <c r="C249" s="189" t="s">
        <v>131</v>
      </c>
      <c r="D249" s="189">
        <v>1.58</v>
      </c>
      <c r="E249" s="191" t="s">
        <v>4835</v>
      </c>
      <c r="G249" s="33"/>
    </row>
    <row r="250" spans="1:7" ht="29.25" x14ac:dyDescent="0.2">
      <c r="A250" s="189" t="s">
        <v>854</v>
      </c>
      <c r="B250" s="189" t="s">
        <v>345</v>
      </c>
      <c r="C250" s="189" t="s">
        <v>58</v>
      </c>
      <c r="D250" s="189">
        <v>31.68</v>
      </c>
      <c r="E250" s="191" t="s">
        <v>4835</v>
      </c>
      <c r="G250" s="33"/>
    </row>
    <row r="251" spans="1:7" ht="19.5" x14ac:dyDescent="0.2">
      <c r="A251" s="189" t="s">
        <v>855</v>
      </c>
      <c r="B251" s="189" t="s">
        <v>199</v>
      </c>
      <c r="C251" s="189" t="s">
        <v>58</v>
      </c>
      <c r="D251" s="189">
        <v>31.68</v>
      </c>
      <c r="E251" s="191" t="s">
        <v>4835</v>
      </c>
      <c r="G251" s="33"/>
    </row>
    <row r="252" spans="1:7" x14ac:dyDescent="0.2">
      <c r="A252" s="189" t="s">
        <v>856</v>
      </c>
      <c r="B252" s="189" t="s">
        <v>857</v>
      </c>
      <c r="C252" s="189"/>
      <c r="D252" s="189"/>
      <c r="E252" s="191"/>
      <c r="G252" s="33"/>
    </row>
    <row r="253" spans="1:7" ht="19.5" x14ac:dyDescent="0.2">
      <c r="A253" s="189" t="s">
        <v>858</v>
      </c>
      <c r="B253" s="189" t="s">
        <v>860</v>
      </c>
      <c r="C253" s="189" t="s">
        <v>58</v>
      </c>
      <c r="D253" s="189">
        <v>31.68</v>
      </c>
      <c r="E253" s="191" t="s">
        <v>4835</v>
      </c>
      <c r="G253" s="33"/>
    </row>
    <row r="254" spans="1:7" ht="68.25" x14ac:dyDescent="0.2">
      <c r="A254" s="189" t="s">
        <v>862</v>
      </c>
      <c r="B254" s="189" t="s">
        <v>864</v>
      </c>
      <c r="C254" s="189" t="s">
        <v>85</v>
      </c>
      <c r="D254" s="189">
        <v>34.1</v>
      </c>
      <c r="E254" s="191" t="s">
        <v>4841</v>
      </c>
      <c r="G254" s="33"/>
    </row>
    <row r="255" spans="1:7" x14ac:dyDescent="0.2">
      <c r="A255" s="189" t="s">
        <v>866</v>
      </c>
      <c r="B255" s="189" t="s">
        <v>430</v>
      </c>
      <c r="C255" s="189"/>
      <c r="D255" s="189"/>
      <c r="E255" s="191"/>
      <c r="G255" s="33"/>
    </row>
    <row r="256" spans="1:7" ht="19.5" x14ac:dyDescent="0.2">
      <c r="A256" s="189" t="s">
        <v>867</v>
      </c>
      <c r="B256" s="189" t="s">
        <v>869</v>
      </c>
      <c r="C256" s="189" t="s">
        <v>389</v>
      </c>
      <c r="D256" s="189">
        <v>3.65</v>
      </c>
      <c r="E256" s="191" t="s">
        <v>4842</v>
      </c>
      <c r="G256" s="33"/>
    </row>
    <row r="257" spans="1:7" ht="19.5" x14ac:dyDescent="0.2">
      <c r="A257" s="189" t="s">
        <v>871</v>
      </c>
      <c r="B257" s="189" t="s">
        <v>433</v>
      </c>
      <c r="C257" s="189" t="s">
        <v>58</v>
      </c>
      <c r="D257" s="189">
        <v>5.04</v>
      </c>
      <c r="E257" s="191" t="s">
        <v>4843</v>
      </c>
      <c r="G257" s="33"/>
    </row>
    <row r="258" spans="1:7" ht="39" x14ac:dyDescent="0.2">
      <c r="A258" s="189" t="s">
        <v>872</v>
      </c>
      <c r="B258" s="189" t="s">
        <v>874</v>
      </c>
      <c r="C258" s="189" t="s">
        <v>58</v>
      </c>
      <c r="D258" s="189">
        <v>0.72</v>
      </c>
      <c r="E258" s="191" t="s">
        <v>4844</v>
      </c>
      <c r="G258" s="33"/>
    </row>
    <row r="259" spans="1:7" x14ac:dyDescent="0.2">
      <c r="A259" s="189" t="s">
        <v>876</v>
      </c>
      <c r="B259" s="189" t="s">
        <v>878</v>
      </c>
      <c r="C259" s="189" t="s">
        <v>85</v>
      </c>
      <c r="D259" s="189">
        <v>2.58</v>
      </c>
      <c r="E259" s="191" t="s">
        <v>4835</v>
      </c>
      <c r="G259" s="33"/>
    </row>
    <row r="260" spans="1:7" ht="39" x14ac:dyDescent="0.2">
      <c r="A260" s="189" t="s">
        <v>880</v>
      </c>
      <c r="B260" s="189" t="s">
        <v>882</v>
      </c>
      <c r="C260" s="189" t="s">
        <v>58</v>
      </c>
      <c r="D260" s="189">
        <v>2.46</v>
      </c>
      <c r="E260" s="191" t="s">
        <v>4835</v>
      </c>
      <c r="G260" s="33"/>
    </row>
    <row r="261" spans="1:7" x14ac:dyDescent="0.2">
      <c r="A261" s="189" t="s">
        <v>884</v>
      </c>
      <c r="B261" s="189" t="s">
        <v>886</v>
      </c>
      <c r="C261" s="189" t="s">
        <v>85</v>
      </c>
      <c r="D261" s="189">
        <v>3.3</v>
      </c>
      <c r="E261" s="191" t="s">
        <v>4835</v>
      </c>
      <c r="G261" s="33"/>
    </row>
    <row r="262" spans="1:7" x14ac:dyDescent="0.2">
      <c r="A262" s="189" t="s">
        <v>888</v>
      </c>
      <c r="B262" s="189" t="s">
        <v>404</v>
      </c>
      <c r="C262" s="189"/>
      <c r="D262" s="189"/>
      <c r="E262" s="191"/>
      <c r="G262" s="33"/>
    </row>
    <row r="263" spans="1:7" x14ac:dyDescent="0.2">
      <c r="A263" s="189" t="s">
        <v>889</v>
      </c>
      <c r="B263" s="189" t="s">
        <v>890</v>
      </c>
      <c r="C263" s="189"/>
      <c r="D263" s="189"/>
      <c r="E263" s="191"/>
      <c r="G263" s="33"/>
    </row>
    <row r="264" spans="1:7" ht="19.5" x14ac:dyDescent="0.2">
      <c r="A264" s="189" t="s">
        <v>891</v>
      </c>
      <c r="B264" s="189" t="s">
        <v>415</v>
      </c>
      <c r="C264" s="189" t="s">
        <v>58</v>
      </c>
      <c r="D264" s="189">
        <v>88.7</v>
      </c>
      <c r="E264" s="191" t="s">
        <v>4845</v>
      </c>
      <c r="G264" s="33"/>
    </row>
    <row r="265" spans="1:7" ht="19.5" x14ac:dyDescent="0.2">
      <c r="A265" s="189" t="s">
        <v>892</v>
      </c>
      <c r="B265" s="189" t="s">
        <v>894</v>
      </c>
      <c r="C265" s="189" t="s">
        <v>58</v>
      </c>
      <c r="D265" s="189">
        <v>88.7</v>
      </c>
      <c r="E265" s="191" t="s">
        <v>4845</v>
      </c>
      <c r="G265" s="33"/>
    </row>
    <row r="266" spans="1:7" x14ac:dyDescent="0.2">
      <c r="A266" s="189" t="s">
        <v>896</v>
      </c>
      <c r="B266" s="189" t="s">
        <v>897</v>
      </c>
      <c r="C266" s="189"/>
      <c r="D266" s="189"/>
      <c r="E266" s="191"/>
      <c r="G266" s="33"/>
    </row>
    <row r="267" spans="1:7" ht="19.5" x14ac:dyDescent="0.2">
      <c r="A267" s="189" t="s">
        <v>898</v>
      </c>
      <c r="B267" s="189" t="s">
        <v>415</v>
      </c>
      <c r="C267" s="189" t="s">
        <v>58</v>
      </c>
      <c r="D267" s="189">
        <v>73.569999999999993</v>
      </c>
      <c r="E267" s="191" t="s">
        <v>4846</v>
      </c>
      <c r="G267" s="33"/>
    </row>
    <row r="268" spans="1:7" ht="19.5" x14ac:dyDescent="0.2">
      <c r="A268" s="189" t="s">
        <v>899</v>
      </c>
      <c r="B268" s="189" t="s">
        <v>894</v>
      </c>
      <c r="C268" s="189" t="s">
        <v>58</v>
      </c>
      <c r="D268" s="189">
        <v>73.569999999999993</v>
      </c>
      <c r="E268" s="191" t="s">
        <v>4846</v>
      </c>
      <c r="G268" s="33"/>
    </row>
    <row r="269" spans="1:7" x14ac:dyDescent="0.2">
      <c r="A269" s="189" t="s">
        <v>900</v>
      </c>
      <c r="B269" s="189" t="s">
        <v>901</v>
      </c>
      <c r="C269" s="189"/>
      <c r="D269" s="189"/>
      <c r="E269" s="191"/>
      <c r="G269" s="33"/>
    </row>
    <row r="270" spans="1:7" ht="19.5" x14ac:dyDescent="0.2">
      <c r="A270" s="189" t="s">
        <v>902</v>
      </c>
      <c r="B270" s="189" t="s">
        <v>904</v>
      </c>
      <c r="C270" s="189" t="s">
        <v>58</v>
      </c>
      <c r="D270" s="189">
        <v>31.68</v>
      </c>
      <c r="E270" s="191" t="s">
        <v>4847</v>
      </c>
      <c r="G270" s="33"/>
    </row>
    <row r="271" spans="1:7" x14ac:dyDescent="0.2">
      <c r="A271" s="189" t="s">
        <v>906</v>
      </c>
      <c r="B271" s="189" t="s">
        <v>907</v>
      </c>
      <c r="C271" s="189"/>
      <c r="D271" s="189"/>
      <c r="E271" s="191"/>
      <c r="G271" s="33"/>
    </row>
    <row r="272" spans="1:7" ht="29.25" x14ac:dyDescent="0.2">
      <c r="A272" s="189" t="s">
        <v>908</v>
      </c>
      <c r="B272" s="189" t="s">
        <v>910</v>
      </c>
      <c r="C272" s="189" t="s">
        <v>476</v>
      </c>
      <c r="D272" s="189">
        <v>1</v>
      </c>
      <c r="E272" s="191" t="s">
        <v>4846</v>
      </c>
      <c r="G272" s="33"/>
    </row>
    <row r="273" spans="1:7" ht="19.5" x14ac:dyDescent="0.2">
      <c r="A273" s="189" t="s">
        <v>912</v>
      </c>
      <c r="B273" s="189" t="s">
        <v>467</v>
      </c>
      <c r="C273" s="189" t="s">
        <v>71</v>
      </c>
      <c r="D273" s="189">
        <v>1</v>
      </c>
      <c r="E273" s="191" t="s">
        <v>4846</v>
      </c>
      <c r="G273" s="33"/>
    </row>
    <row r="274" spans="1:7" x14ac:dyDescent="0.2">
      <c r="A274" s="189" t="s">
        <v>913</v>
      </c>
      <c r="B274" s="189" t="s">
        <v>471</v>
      </c>
      <c r="C274" s="189" t="s">
        <v>71</v>
      </c>
      <c r="D274" s="189">
        <v>1</v>
      </c>
      <c r="E274" s="191" t="s">
        <v>4846</v>
      </c>
      <c r="G274" s="33"/>
    </row>
    <row r="275" spans="1:7" x14ac:dyDescent="0.2">
      <c r="A275" s="189" t="s">
        <v>914</v>
      </c>
      <c r="B275" s="189" t="s">
        <v>915</v>
      </c>
      <c r="C275" s="189"/>
      <c r="D275" s="189"/>
      <c r="E275" s="191"/>
      <c r="G275" s="33"/>
    </row>
    <row r="276" spans="1:7" ht="48.75" x14ac:dyDescent="0.2">
      <c r="A276" s="189" t="s">
        <v>916</v>
      </c>
      <c r="B276" s="189" t="s">
        <v>918</v>
      </c>
      <c r="C276" s="189" t="s">
        <v>58</v>
      </c>
      <c r="D276" s="189">
        <v>56.04</v>
      </c>
      <c r="E276" s="191" t="s">
        <v>4848</v>
      </c>
      <c r="G276" s="33"/>
    </row>
    <row r="277" spans="1:7" ht="48.75" x14ac:dyDescent="0.2">
      <c r="A277" s="189" t="s">
        <v>920</v>
      </c>
      <c r="B277" s="189" t="s">
        <v>922</v>
      </c>
      <c r="C277" s="189" t="s">
        <v>58</v>
      </c>
      <c r="D277" s="189">
        <v>56.04</v>
      </c>
      <c r="E277" s="191" t="s">
        <v>4848</v>
      </c>
      <c r="G277" s="33"/>
    </row>
    <row r="278" spans="1:7" x14ac:dyDescent="0.2">
      <c r="A278" s="189" t="s">
        <v>924</v>
      </c>
      <c r="B278" s="189" t="s">
        <v>491</v>
      </c>
      <c r="C278" s="189"/>
      <c r="D278" s="189"/>
      <c r="E278" s="191"/>
      <c r="G278" s="33"/>
    </row>
    <row r="279" spans="1:7" x14ac:dyDescent="0.2">
      <c r="A279" s="189" t="s">
        <v>925</v>
      </c>
      <c r="B279" s="189" t="s">
        <v>493</v>
      </c>
      <c r="C279" s="189"/>
      <c r="D279" s="189"/>
      <c r="E279" s="191"/>
      <c r="G279" s="33"/>
    </row>
    <row r="280" spans="1:7" ht="19.5" x14ac:dyDescent="0.2">
      <c r="A280" s="189" t="s">
        <v>926</v>
      </c>
      <c r="B280" s="189" t="s">
        <v>496</v>
      </c>
      <c r="C280" s="189" t="s">
        <v>85</v>
      </c>
      <c r="D280" s="189">
        <v>1.86</v>
      </c>
      <c r="E280" s="191" t="s">
        <v>4832</v>
      </c>
      <c r="G280" s="33"/>
    </row>
    <row r="281" spans="1:7" ht="19.5" x14ac:dyDescent="0.2">
      <c r="A281" s="189" t="s">
        <v>927</v>
      </c>
      <c r="B281" s="189" t="s">
        <v>508</v>
      </c>
      <c r="C281" s="189" t="s">
        <v>85</v>
      </c>
      <c r="D281" s="189">
        <v>7.02</v>
      </c>
      <c r="E281" s="191" t="s">
        <v>4832</v>
      </c>
      <c r="G281" s="33"/>
    </row>
    <row r="282" spans="1:7" ht="19.5" x14ac:dyDescent="0.2">
      <c r="A282" s="189" t="s">
        <v>928</v>
      </c>
      <c r="B282" s="189" t="s">
        <v>504</v>
      </c>
      <c r="C282" s="189" t="s">
        <v>85</v>
      </c>
      <c r="D282" s="189">
        <v>1.2</v>
      </c>
      <c r="E282" s="191" t="s">
        <v>4832</v>
      </c>
      <c r="G282" s="33"/>
    </row>
    <row r="283" spans="1:7" ht="19.5" x14ac:dyDescent="0.2">
      <c r="A283" s="189" t="s">
        <v>929</v>
      </c>
      <c r="B283" s="189" t="s">
        <v>516</v>
      </c>
      <c r="C283" s="189" t="s">
        <v>85</v>
      </c>
      <c r="D283" s="189">
        <v>4.0199999999999996</v>
      </c>
      <c r="E283" s="191" t="s">
        <v>4832</v>
      </c>
      <c r="G283" s="33"/>
    </row>
    <row r="284" spans="1:7" x14ac:dyDescent="0.2">
      <c r="A284" s="189" t="s">
        <v>930</v>
      </c>
      <c r="B284" s="189" t="s">
        <v>931</v>
      </c>
      <c r="C284" s="189"/>
      <c r="D284" s="189"/>
      <c r="E284" s="191"/>
      <c r="G284" s="33"/>
    </row>
    <row r="285" spans="1:7" ht="19.5" x14ac:dyDescent="0.2">
      <c r="A285" s="189" t="s">
        <v>932</v>
      </c>
      <c r="B285" s="189" t="s">
        <v>934</v>
      </c>
      <c r="C285" s="189" t="s">
        <v>71</v>
      </c>
      <c r="D285" s="189">
        <v>1</v>
      </c>
      <c r="E285" s="191" t="s">
        <v>4832</v>
      </c>
      <c r="G285" s="33"/>
    </row>
    <row r="286" spans="1:7" ht="29.25" x14ac:dyDescent="0.2">
      <c r="A286" s="189" t="s">
        <v>936</v>
      </c>
      <c r="B286" s="189" t="s">
        <v>938</v>
      </c>
      <c r="C286" s="189" t="s">
        <v>71</v>
      </c>
      <c r="D286" s="189">
        <v>1</v>
      </c>
      <c r="E286" s="191" t="s">
        <v>4832</v>
      </c>
      <c r="G286" s="33"/>
    </row>
    <row r="287" spans="1:7" x14ac:dyDescent="0.2">
      <c r="A287" s="189" t="s">
        <v>940</v>
      </c>
      <c r="B287" s="189" t="s">
        <v>525</v>
      </c>
      <c r="C287" s="189"/>
      <c r="D287" s="189"/>
      <c r="E287" s="191"/>
      <c r="G287" s="33"/>
    </row>
    <row r="288" spans="1:7" ht="29.25" x14ac:dyDescent="0.2">
      <c r="A288" s="189" t="s">
        <v>941</v>
      </c>
      <c r="B288" s="189" t="s">
        <v>552</v>
      </c>
      <c r="C288" s="189" t="s">
        <v>71</v>
      </c>
      <c r="D288" s="189">
        <v>2</v>
      </c>
      <c r="E288" s="191" t="s">
        <v>4832</v>
      </c>
      <c r="G288" s="33"/>
    </row>
    <row r="289" spans="1:7" ht="29.25" x14ac:dyDescent="0.2">
      <c r="A289" s="189" t="s">
        <v>942</v>
      </c>
      <c r="B289" s="189" t="s">
        <v>944</v>
      </c>
      <c r="C289" s="189" t="s">
        <v>71</v>
      </c>
      <c r="D289" s="189">
        <v>2</v>
      </c>
      <c r="E289" s="191" t="s">
        <v>4832</v>
      </c>
      <c r="G289" s="33"/>
    </row>
    <row r="290" spans="1:7" ht="19.5" x14ac:dyDescent="0.2">
      <c r="A290" s="189" t="s">
        <v>946</v>
      </c>
      <c r="B290" s="189" t="s">
        <v>564</v>
      </c>
      <c r="C290" s="189" t="s">
        <v>71</v>
      </c>
      <c r="D290" s="189">
        <v>4</v>
      </c>
      <c r="E290" s="191" t="s">
        <v>4832</v>
      </c>
      <c r="G290" s="33"/>
    </row>
    <row r="291" spans="1:7" ht="19.5" x14ac:dyDescent="0.2">
      <c r="A291" s="189" t="s">
        <v>947</v>
      </c>
      <c r="B291" s="189" t="s">
        <v>949</v>
      </c>
      <c r="C291" s="189" t="s">
        <v>71</v>
      </c>
      <c r="D291" s="189">
        <v>1</v>
      </c>
      <c r="E291" s="191" t="s">
        <v>4832</v>
      </c>
      <c r="G291" s="33"/>
    </row>
    <row r="292" spans="1:7" ht="19.5" x14ac:dyDescent="0.2">
      <c r="A292" s="189" t="s">
        <v>951</v>
      </c>
      <c r="B292" s="189" t="s">
        <v>953</v>
      </c>
      <c r="C292" s="189" t="s">
        <v>71</v>
      </c>
      <c r="D292" s="189">
        <v>1</v>
      </c>
      <c r="E292" s="191" t="s">
        <v>4832</v>
      </c>
      <c r="G292" s="33"/>
    </row>
    <row r="293" spans="1:7" x14ac:dyDescent="0.2">
      <c r="A293" s="189" t="s">
        <v>955</v>
      </c>
      <c r="B293" s="189" t="s">
        <v>956</v>
      </c>
      <c r="C293" s="189"/>
      <c r="D293" s="189"/>
      <c r="E293" s="191"/>
      <c r="G293" s="33"/>
    </row>
    <row r="294" spans="1:7" x14ac:dyDescent="0.2">
      <c r="A294" s="189" t="s">
        <v>957</v>
      </c>
      <c r="B294" s="189" t="s">
        <v>578</v>
      </c>
      <c r="C294" s="189" t="s">
        <v>71</v>
      </c>
      <c r="D294" s="189">
        <v>18</v>
      </c>
      <c r="E294" s="191" t="s">
        <v>4832</v>
      </c>
      <c r="G294" s="33"/>
    </row>
    <row r="295" spans="1:7" x14ac:dyDescent="0.2">
      <c r="A295" s="189" t="s">
        <v>958</v>
      </c>
      <c r="B295" s="189" t="s">
        <v>581</v>
      </c>
      <c r="C295" s="189" t="s">
        <v>71</v>
      </c>
      <c r="D295" s="189">
        <v>4</v>
      </c>
      <c r="E295" s="191" t="s">
        <v>4832</v>
      </c>
      <c r="G295" s="33"/>
    </row>
    <row r="296" spans="1:7" ht="29.25" x14ac:dyDescent="0.2">
      <c r="A296" s="189" t="s">
        <v>959</v>
      </c>
      <c r="B296" s="189" t="s">
        <v>585</v>
      </c>
      <c r="C296" s="189" t="s">
        <v>71</v>
      </c>
      <c r="D296" s="189">
        <v>1</v>
      </c>
      <c r="E296" s="191" t="s">
        <v>4832</v>
      </c>
      <c r="G296" s="33"/>
    </row>
    <row r="297" spans="1:7" ht="29.25" x14ac:dyDescent="0.2">
      <c r="A297" s="189" t="s">
        <v>960</v>
      </c>
      <c r="B297" s="189" t="s">
        <v>589</v>
      </c>
      <c r="C297" s="189" t="s">
        <v>71</v>
      </c>
      <c r="D297" s="189">
        <v>2</v>
      </c>
      <c r="E297" s="191" t="s">
        <v>4832</v>
      </c>
    </row>
    <row r="298" spans="1:7" ht="19.5" x14ac:dyDescent="0.2">
      <c r="A298" s="189" t="s">
        <v>961</v>
      </c>
      <c r="B298" s="189" t="s">
        <v>963</v>
      </c>
      <c r="C298" s="189" t="s">
        <v>71</v>
      </c>
      <c r="D298" s="189">
        <v>1</v>
      </c>
      <c r="E298" s="191" t="s">
        <v>4832</v>
      </c>
    </row>
    <row r="299" spans="1:7" ht="29.25" x14ac:dyDescent="0.2">
      <c r="A299" s="189" t="s">
        <v>965</v>
      </c>
      <c r="B299" s="189" t="s">
        <v>593</v>
      </c>
      <c r="C299" s="189" t="s">
        <v>71</v>
      </c>
      <c r="D299" s="189">
        <v>1</v>
      </c>
      <c r="E299" s="191" t="s">
        <v>4832</v>
      </c>
    </row>
    <row r="300" spans="1:7" ht="29.25" x14ac:dyDescent="0.2">
      <c r="A300" s="189" t="s">
        <v>966</v>
      </c>
      <c r="B300" s="189" t="s">
        <v>597</v>
      </c>
      <c r="C300" s="189" t="s">
        <v>71</v>
      </c>
      <c r="D300" s="189">
        <v>5</v>
      </c>
      <c r="E300" s="191" t="s">
        <v>4832</v>
      </c>
    </row>
    <row r="301" spans="1:7" ht="29.25" x14ac:dyDescent="0.2">
      <c r="A301" s="189" t="s">
        <v>967</v>
      </c>
      <c r="B301" s="189" t="s">
        <v>601</v>
      </c>
      <c r="C301" s="189" t="s">
        <v>71</v>
      </c>
      <c r="D301" s="189">
        <v>1</v>
      </c>
      <c r="E301" s="191" t="s">
        <v>4832</v>
      </c>
    </row>
    <row r="302" spans="1:7" ht="29.25" x14ac:dyDescent="0.2">
      <c r="A302" s="189" t="s">
        <v>968</v>
      </c>
      <c r="B302" s="189" t="s">
        <v>605</v>
      </c>
      <c r="C302" s="189" t="s">
        <v>71</v>
      </c>
      <c r="D302" s="189">
        <v>7</v>
      </c>
      <c r="E302" s="191" t="s">
        <v>4832</v>
      </c>
    </row>
    <row r="303" spans="1:7" ht="29.25" x14ac:dyDescent="0.2">
      <c r="A303" s="189" t="s">
        <v>969</v>
      </c>
      <c r="B303" s="189" t="s">
        <v>609</v>
      </c>
      <c r="C303" s="189" t="s">
        <v>71</v>
      </c>
      <c r="D303" s="189">
        <v>2</v>
      </c>
      <c r="E303" s="191" t="s">
        <v>4832</v>
      </c>
    </row>
    <row r="304" spans="1:7" ht="29.25" x14ac:dyDescent="0.2">
      <c r="A304" s="189" t="s">
        <v>970</v>
      </c>
      <c r="B304" s="189" t="s">
        <v>619</v>
      </c>
      <c r="C304" s="189" t="s">
        <v>71</v>
      </c>
      <c r="D304" s="189">
        <v>1</v>
      </c>
      <c r="E304" s="191" t="s">
        <v>4832</v>
      </c>
    </row>
    <row r="305" spans="1:5" ht="29.25" x14ac:dyDescent="0.2">
      <c r="A305" s="189" t="s">
        <v>971</v>
      </c>
      <c r="B305" s="189" t="s">
        <v>627</v>
      </c>
      <c r="C305" s="189" t="s">
        <v>71</v>
      </c>
      <c r="D305" s="189">
        <v>1</v>
      </c>
      <c r="E305" s="191" t="s">
        <v>4832</v>
      </c>
    </row>
    <row r="306" spans="1:5" x14ac:dyDescent="0.2">
      <c r="A306" s="189" t="s">
        <v>972</v>
      </c>
      <c r="B306" s="189" t="s">
        <v>647</v>
      </c>
      <c r="C306" s="189"/>
      <c r="D306" s="189"/>
      <c r="E306" s="191"/>
    </row>
    <row r="307" spans="1:5" x14ac:dyDescent="0.2">
      <c r="A307" s="189" t="s">
        <v>973</v>
      </c>
      <c r="B307" s="189" t="s">
        <v>650</v>
      </c>
      <c r="C307" s="189" t="s">
        <v>71</v>
      </c>
      <c r="D307" s="189">
        <v>1</v>
      </c>
      <c r="E307" s="191" t="s">
        <v>4832</v>
      </c>
    </row>
    <row r="308" spans="1:5" ht="19.5" x14ac:dyDescent="0.2">
      <c r="A308" s="189" t="s">
        <v>974</v>
      </c>
      <c r="B308" s="189" t="s">
        <v>662</v>
      </c>
      <c r="C308" s="189" t="s">
        <v>71</v>
      </c>
      <c r="D308" s="189">
        <v>1</v>
      </c>
      <c r="E308" s="191" t="s">
        <v>4832</v>
      </c>
    </row>
    <row r="309" spans="1:5" x14ac:dyDescent="0.2">
      <c r="A309" s="189" t="s">
        <v>975</v>
      </c>
      <c r="B309" s="189" t="s">
        <v>681</v>
      </c>
      <c r="C309" s="189"/>
      <c r="D309" s="189"/>
      <c r="E309" s="191"/>
    </row>
    <row r="310" spans="1:5" ht="19.5" x14ac:dyDescent="0.2">
      <c r="A310" s="189" t="s">
        <v>976</v>
      </c>
      <c r="B310" s="189" t="s">
        <v>736</v>
      </c>
      <c r="C310" s="189" t="s">
        <v>71</v>
      </c>
      <c r="D310" s="189">
        <v>34</v>
      </c>
      <c r="E310" s="191" t="s">
        <v>4849</v>
      </c>
    </row>
    <row r="311" spans="1:5" ht="19.5" x14ac:dyDescent="0.2">
      <c r="A311" s="189" t="s">
        <v>977</v>
      </c>
      <c r="B311" s="189" t="s">
        <v>979</v>
      </c>
      <c r="C311" s="189" t="s">
        <v>71</v>
      </c>
      <c r="D311" s="189">
        <v>5</v>
      </c>
      <c r="E311" s="191" t="s">
        <v>4849</v>
      </c>
    </row>
    <row r="312" spans="1:5" ht="19.5" x14ac:dyDescent="0.2">
      <c r="A312" s="189" t="s">
        <v>981</v>
      </c>
      <c r="B312" s="189" t="s">
        <v>686</v>
      </c>
      <c r="C312" s="189" t="s">
        <v>71</v>
      </c>
      <c r="D312" s="189">
        <v>2</v>
      </c>
      <c r="E312" s="191" t="s">
        <v>4849</v>
      </c>
    </row>
    <row r="313" spans="1:5" ht="19.5" x14ac:dyDescent="0.2">
      <c r="A313" s="189" t="s">
        <v>982</v>
      </c>
      <c r="B313" s="189" t="s">
        <v>690</v>
      </c>
      <c r="C313" s="189" t="s">
        <v>71</v>
      </c>
      <c r="D313" s="189">
        <v>1</v>
      </c>
      <c r="E313" s="191" t="s">
        <v>4849</v>
      </c>
    </row>
    <row r="314" spans="1:5" ht="19.5" x14ac:dyDescent="0.2">
      <c r="A314" s="189" t="s">
        <v>983</v>
      </c>
      <c r="B314" s="189" t="s">
        <v>694</v>
      </c>
      <c r="C314" s="189" t="s">
        <v>71</v>
      </c>
      <c r="D314" s="189">
        <v>2</v>
      </c>
      <c r="E314" s="191" t="s">
        <v>4849</v>
      </c>
    </row>
    <row r="315" spans="1:5" ht="19.5" x14ac:dyDescent="0.2">
      <c r="A315" s="189" t="s">
        <v>984</v>
      </c>
      <c r="B315" s="189" t="s">
        <v>698</v>
      </c>
      <c r="C315" s="189" t="s">
        <v>71</v>
      </c>
      <c r="D315" s="189">
        <v>1</v>
      </c>
      <c r="E315" s="191" t="s">
        <v>4849</v>
      </c>
    </row>
    <row r="316" spans="1:5" ht="19.5" x14ac:dyDescent="0.2">
      <c r="A316" s="189" t="s">
        <v>985</v>
      </c>
      <c r="B316" s="189" t="s">
        <v>987</v>
      </c>
      <c r="C316" s="189" t="s">
        <v>71</v>
      </c>
      <c r="D316" s="189">
        <v>5</v>
      </c>
      <c r="E316" s="191" t="s">
        <v>4849</v>
      </c>
    </row>
    <row r="317" spans="1:5" ht="19.5" x14ac:dyDescent="0.2">
      <c r="A317" s="189" t="s">
        <v>989</v>
      </c>
      <c r="B317" s="189" t="s">
        <v>702</v>
      </c>
      <c r="C317" s="189" t="s">
        <v>71</v>
      </c>
      <c r="D317" s="189">
        <v>1</v>
      </c>
      <c r="E317" s="191" t="s">
        <v>4849</v>
      </c>
    </row>
    <row r="318" spans="1:5" ht="19.5" x14ac:dyDescent="0.2">
      <c r="A318" s="189" t="s">
        <v>990</v>
      </c>
      <c r="B318" s="189" t="s">
        <v>702</v>
      </c>
      <c r="C318" s="189" t="s">
        <v>71</v>
      </c>
      <c r="D318" s="189">
        <v>2</v>
      </c>
      <c r="E318" s="191" t="s">
        <v>4849</v>
      </c>
    </row>
    <row r="319" spans="1:5" ht="19.5" x14ac:dyDescent="0.2">
      <c r="A319" s="189" t="s">
        <v>991</v>
      </c>
      <c r="B319" s="189" t="s">
        <v>706</v>
      </c>
      <c r="C319" s="189" t="s">
        <v>71</v>
      </c>
      <c r="D319" s="189">
        <v>1</v>
      </c>
      <c r="E319" s="191" t="s">
        <v>4849</v>
      </c>
    </row>
    <row r="320" spans="1:5" ht="19.5" x14ac:dyDescent="0.2">
      <c r="A320" s="189" t="s">
        <v>992</v>
      </c>
      <c r="B320" s="189" t="s">
        <v>994</v>
      </c>
      <c r="C320" s="189" t="s">
        <v>71</v>
      </c>
      <c r="D320" s="189">
        <v>2</v>
      </c>
      <c r="E320" s="191" t="s">
        <v>4849</v>
      </c>
    </row>
    <row r="321" spans="1:5" ht="19.5" x14ac:dyDescent="0.2">
      <c r="A321" s="189" t="s">
        <v>996</v>
      </c>
      <c r="B321" s="189" t="s">
        <v>998</v>
      </c>
      <c r="C321" s="189" t="s">
        <v>71</v>
      </c>
      <c r="D321" s="189">
        <v>1</v>
      </c>
      <c r="E321" s="191" t="s">
        <v>4849</v>
      </c>
    </row>
    <row r="322" spans="1:5" ht="19.5" x14ac:dyDescent="0.2">
      <c r="A322" s="189" t="s">
        <v>1000</v>
      </c>
      <c r="B322" s="189" t="s">
        <v>706</v>
      </c>
      <c r="C322" s="189" t="s">
        <v>71</v>
      </c>
      <c r="D322" s="189">
        <v>4</v>
      </c>
      <c r="E322" s="191" t="s">
        <v>4849</v>
      </c>
    </row>
    <row r="323" spans="1:5" ht="19.5" x14ac:dyDescent="0.2">
      <c r="A323" s="189" t="s">
        <v>1001</v>
      </c>
      <c r="B323" s="189" t="s">
        <v>1003</v>
      </c>
      <c r="C323" s="189" t="s">
        <v>71</v>
      </c>
      <c r="D323" s="189">
        <v>1</v>
      </c>
      <c r="E323" s="191" t="s">
        <v>4849</v>
      </c>
    </row>
    <row r="324" spans="1:5" ht="19.5" x14ac:dyDescent="0.2">
      <c r="A324" s="189" t="s">
        <v>1004</v>
      </c>
      <c r="B324" s="189" t="s">
        <v>1006</v>
      </c>
      <c r="C324" s="189" t="s">
        <v>71</v>
      </c>
      <c r="D324" s="189">
        <v>1</v>
      </c>
      <c r="E324" s="191" t="s">
        <v>4849</v>
      </c>
    </row>
    <row r="325" spans="1:5" ht="19.5" x14ac:dyDescent="0.2">
      <c r="A325" s="189" t="s">
        <v>1008</v>
      </c>
      <c r="B325" s="189" t="s">
        <v>714</v>
      </c>
      <c r="C325" s="189" t="s">
        <v>85</v>
      </c>
      <c r="D325" s="189">
        <v>101.8</v>
      </c>
      <c r="E325" s="191" t="s">
        <v>4849</v>
      </c>
    </row>
    <row r="326" spans="1:5" ht="19.5" x14ac:dyDescent="0.2">
      <c r="A326" s="189" t="s">
        <v>1009</v>
      </c>
      <c r="B326" s="189" t="s">
        <v>753</v>
      </c>
      <c r="C326" s="189" t="s">
        <v>85</v>
      </c>
      <c r="D326" s="189">
        <v>440.43</v>
      </c>
      <c r="E326" s="191" t="s">
        <v>4849</v>
      </c>
    </row>
    <row r="327" spans="1:5" ht="19.5" x14ac:dyDescent="0.2">
      <c r="A327" s="189" t="s">
        <v>1010</v>
      </c>
      <c r="B327" s="189" t="s">
        <v>758</v>
      </c>
      <c r="C327" s="189" t="s">
        <v>85</v>
      </c>
      <c r="D327" s="189">
        <v>1398.51</v>
      </c>
      <c r="E327" s="191" t="s">
        <v>4849</v>
      </c>
    </row>
    <row r="328" spans="1:5" ht="29.25" x14ac:dyDescent="0.2">
      <c r="A328" s="189" t="s">
        <v>1011</v>
      </c>
      <c r="B328" s="189" t="s">
        <v>1013</v>
      </c>
      <c r="C328" s="189" t="s">
        <v>85</v>
      </c>
      <c r="D328" s="189">
        <v>50</v>
      </c>
      <c r="E328" s="191" t="s">
        <v>4849</v>
      </c>
    </row>
    <row r="329" spans="1:5" ht="19.5" x14ac:dyDescent="0.2">
      <c r="A329" s="189" t="s">
        <v>1015</v>
      </c>
      <c r="B329" s="189" t="s">
        <v>1017</v>
      </c>
      <c r="C329" s="189" t="s">
        <v>85</v>
      </c>
      <c r="D329" s="189">
        <v>31.75</v>
      </c>
      <c r="E329" s="191" t="s">
        <v>4849</v>
      </c>
    </row>
    <row r="330" spans="1:5" ht="19.5" x14ac:dyDescent="0.2">
      <c r="A330" s="189" t="s">
        <v>1019</v>
      </c>
      <c r="B330" s="189" t="s">
        <v>766</v>
      </c>
      <c r="C330" s="189" t="s">
        <v>85</v>
      </c>
      <c r="D330" s="189">
        <v>276</v>
      </c>
      <c r="E330" s="191" t="s">
        <v>4849</v>
      </c>
    </row>
    <row r="331" spans="1:5" ht="19.5" x14ac:dyDescent="0.2">
      <c r="A331" s="189" t="s">
        <v>1020</v>
      </c>
      <c r="B331" s="189" t="s">
        <v>1022</v>
      </c>
      <c r="C331" s="189" t="s">
        <v>85</v>
      </c>
      <c r="D331" s="189">
        <v>19</v>
      </c>
      <c r="E331" s="191" t="s">
        <v>4849</v>
      </c>
    </row>
    <row r="332" spans="1:5" x14ac:dyDescent="0.2">
      <c r="A332" s="189" t="s">
        <v>1024</v>
      </c>
      <c r="B332" s="189" t="s">
        <v>726</v>
      </c>
      <c r="C332" s="189" t="s">
        <v>71</v>
      </c>
      <c r="D332" s="189">
        <v>17</v>
      </c>
      <c r="E332" s="191" t="s">
        <v>4849</v>
      </c>
    </row>
    <row r="333" spans="1:5" x14ac:dyDescent="0.2">
      <c r="A333" s="189" t="s">
        <v>1025</v>
      </c>
      <c r="B333" s="189" t="s">
        <v>783</v>
      </c>
      <c r="C333" s="189" t="s">
        <v>71</v>
      </c>
      <c r="D333" s="189">
        <v>1</v>
      </c>
      <c r="E333" s="191" t="s">
        <v>4849</v>
      </c>
    </row>
    <row r="334" spans="1:5" x14ac:dyDescent="0.2">
      <c r="A334" s="189" t="s">
        <v>1026</v>
      </c>
      <c r="B334" s="189" t="s">
        <v>1028</v>
      </c>
      <c r="C334" s="189" t="s">
        <v>71</v>
      </c>
      <c r="D334" s="189">
        <v>12</v>
      </c>
      <c r="E334" s="191" t="s">
        <v>4849</v>
      </c>
    </row>
    <row r="335" spans="1:5" x14ac:dyDescent="0.2">
      <c r="A335" s="189" t="s">
        <v>1030</v>
      </c>
      <c r="B335" s="189" t="s">
        <v>1032</v>
      </c>
      <c r="C335" s="189" t="s">
        <v>71</v>
      </c>
      <c r="D335" s="189">
        <v>17</v>
      </c>
      <c r="E335" s="191" t="s">
        <v>4849</v>
      </c>
    </row>
    <row r="336" spans="1:5" ht="19.5" x14ac:dyDescent="0.2">
      <c r="A336" s="189" t="s">
        <v>1034</v>
      </c>
      <c r="B336" s="189" t="s">
        <v>1036</v>
      </c>
      <c r="C336" s="189" t="s">
        <v>71</v>
      </c>
      <c r="D336" s="189">
        <v>17</v>
      </c>
      <c r="E336" s="191" t="s">
        <v>4849</v>
      </c>
    </row>
    <row r="337" spans="1:5" ht="19.5" x14ac:dyDescent="0.2">
      <c r="A337" s="189" t="s">
        <v>1038</v>
      </c>
      <c r="B337" s="189" t="s">
        <v>795</v>
      </c>
      <c r="C337" s="189" t="s">
        <v>71</v>
      </c>
      <c r="D337" s="189">
        <v>17</v>
      </c>
      <c r="E337" s="191" t="s">
        <v>4849</v>
      </c>
    </row>
    <row r="338" spans="1:5" x14ac:dyDescent="0.2">
      <c r="A338" s="189" t="s">
        <v>1039</v>
      </c>
      <c r="B338" s="189" t="s">
        <v>799</v>
      </c>
      <c r="C338" s="189" t="s">
        <v>71</v>
      </c>
      <c r="D338" s="189">
        <v>11</v>
      </c>
      <c r="E338" s="191" t="s">
        <v>4849</v>
      </c>
    </row>
    <row r="339" spans="1:5" x14ac:dyDescent="0.2">
      <c r="A339" s="189" t="s">
        <v>1040</v>
      </c>
      <c r="B339" s="189" t="s">
        <v>1042</v>
      </c>
      <c r="C339" s="189" t="s">
        <v>71</v>
      </c>
      <c r="D339" s="189">
        <v>1</v>
      </c>
      <c r="E339" s="191" t="s">
        <v>4849</v>
      </c>
    </row>
    <row r="340" spans="1:5" x14ac:dyDescent="0.2">
      <c r="A340" s="189" t="s">
        <v>1044</v>
      </c>
      <c r="B340" s="189" t="s">
        <v>1046</v>
      </c>
      <c r="C340" s="189" t="s">
        <v>71</v>
      </c>
      <c r="D340" s="189">
        <v>5</v>
      </c>
      <c r="E340" s="191" t="s">
        <v>4849</v>
      </c>
    </row>
    <row r="341" spans="1:5" ht="19.5" x14ac:dyDescent="0.2">
      <c r="A341" s="189" t="s">
        <v>1048</v>
      </c>
      <c r="B341" s="189" t="s">
        <v>1050</v>
      </c>
      <c r="C341" s="189" t="s">
        <v>71</v>
      </c>
      <c r="D341" s="189">
        <v>1</v>
      </c>
      <c r="E341" s="191" t="s">
        <v>4849</v>
      </c>
    </row>
    <row r="342" spans="1:5" x14ac:dyDescent="0.2">
      <c r="A342" s="189" t="s">
        <v>14</v>
      </c>
      <c r="B342" s="189" t="s">
        <v>15</v>
      </c>
      <c r="C342" s="189"/>
      <c r="D342" s="189"/>
      <c r="E342" s="191"/>
    </row>
    <row r="343" spans="1:5" x14ac:dyDescent="0.2">
      <c r="A343" s="189" t="s">
        <v>1052</v>
      </c>
      <c r="B343" s="189" t="s">
        <v>1053</v>
      </c>
      <c r="C343" s="189"/>
      <c r="D343" s="189"/>
      <c r="E343" s="191"/>
    </row>
    <row r="344" spans="1:5" x14ac:dyDescent="0.2">
      <c r="A344" s="189" t="s">
        <v>1054</v>
      </c>
      <c r="B344" s="189" t="s">
        <v>1055</v>
      </c>
      <c r="C344" s="189"/>
      <c r="D344" s="189"/>
      <c r="E344" s="191"/>
    </row>
    <row r="345" spans="1:5" ht="58.5" x14ac:dyDescent="0.2">
      <c r="A345" s="189" t="s">
        <v>1056</v>
      </c>
      <c r="B345" s="189" t="s">
        <v>1058</v>
      </c>
      <c r="C345" s="189" t="s">
        <v>58</v>
      </c>
      <c r="D345" s="189">
        <v>14718.59</v>
      </c>
      <c r="E345" s="191" t="s">
        <v>4850</v>
      </c>
    </row>
    <row r="346" spans="1:5" ht="19.5" x14ac:dyDescent="0.2">
      <c r="A346" s="189" t="s">
        <v>1059</v>
      </c>
      <c r="B346" s="189" t="s">
        <v>1061</v>
      </c>
      <c r="C346" s="189" t="s">
        <v>71</v>
      </c>
      <c r="D346" s="189">
        <v>6</v>
      </c>
      <c r="E346" s="191" t="s">
        <v>4851</v>
      </c>
    </row>
    <row r="347" spans="1:5" ht="19.5" x14ac:dyDescent="0.2">
      <c r="A347" s="189" t="s">
        <v>1063</v>
      </c>
      <c r="B347" s="189" t="s">
        <v>1065</v>
      </c>
      <c r="C347" s="189" t="s">
        <v>71</v>
      </c>
      <c r="D347" s="189">
        <v>3</v>
      </c>
      <c r="E347" s="191" t="s">
        <v>4851</v>
      </c>
    </row>
    <row r="348" spans="1:5" x14ac:dyDescent="0.2">
      <c r="A348" s="189" t="s">
        <v>1067</v>
      </c>
      <c r="B348" s="189" t="s">
        <v>1068</v>
      </c>
      <c r="C348" s="189"/>
      <c r="D348" s="189"/>
      <c r="E348" s="191"/>
    </row>
    <row r="349" spans="1:5" ht="29.25" x14ac:dyDescent="0.2">
      <c r="A349" s="189" t="s">
        <v>1069</v>
      </c>
      <c r="B349" s="189" t="s">
        <v>1071</v>
      </c>
      <c r="C349" s="189" t="s">
        <v>1072</v>
      </c>
      <c r="D349" s="189">
        <v>3468.6</v>
      </c>
      <c r="E349" s="191" t="s">
        <v>4852</v>
      </c>
    </row>
    <row r="350" spans="1:5" ht="29.25" x14ac:dyDescent="0.2">
      <c r="A350" s="189" t="s">
        <v>1074</v>
      </c>
      <c r="B350" s="189" t="s">
        <v>1076</v>
      </c>
      <c r="C350" s="189" t="s">
        <v>218</v>
      </c>
      <c r="D350" s="189">
        <v>10839.37</v>
      </c>
      <c r="E350" s="191" t="s">
        <v>4853</v>
      </c>
    </row>
    <row r="351" spans="1:5" x14ac:dyDescent="0.2">
      <c r="A351" s="189" t="s">
        <v>1078</v>
      </c>
      <c r="B351" s="189" t="s">
        <v>1079</v>
      </c>
      <c r="C351" s="189"/>
      <c r="D351" s="189"/>
      <c r="E351" s="191"/>
    </row>
    <row r="352" spans="1:5" ht="19.5" x14ac:dyDescent="0.2">
      <c r="A352" s="189" t="s">
        <v>1080</v>
      </c>
      <c r="B352" s="189" t="s">
        <v>1082</v>
      </c>
      <c r="C352" s="189" t="s">
        <v>58</v>
      </c>
      <c r="D352" s="189">
        <v>11562.02</v>
      </c>
      <c r="E352" s="191" t="s">
        <v>4854</v>
      </c>
    </row>
    <row r="353" spans="1:5" ht="19.5" x14ac:dyDescent="0.2">
      <c r="A353" s="189" t="s">
        <v>1084</v>
      </c>
      <c r="B353" s="189" t="s">
        <v>1086</v>
      </c>
      <c r="C353" s="189" t="s">
        <v>131</v>
      </c>
      <c r="D353" s="189">
        <v>1156.2</v>
      </c>
      <c r="E353" s="191" t="s">
        <v>4855</v>
      </c>
    </row>
    <row r="354" spans="1:5" ht="29.25" x14ac:dyDescent="0.2">
      <c r="A354" s="189" t="s">
        <v>1087</v>
      </c>
      <c r="B354" s="189" t="s">
        <v>1089</v>
      </c>
      <c r="C354" s="189" t="s">
        <v>1072</v>
      </c>
      <c r="D354" s="189">
        <v>722.62</v>
      </c>
      <c r="E354" s="191" t="s">
        <v>4856</v>
      </c>
    </row>
    <row r="355" spans="1:5" ht="29.25" x14ac:dyDescent="0.2">
      <c r="A355" s="189" t="s">
        <v>1091</v>
      </c>
      <c r="B355" s="189" t="s">
        <v>213</v>
      </c>
      <c r="C355" s="189" t="s">
        <v>131</v>
      </c>
      <c r="D355" s="189">
        <v>722.62</v>
      </c>
      <c r="E355" s="191" t="s">
        <v>4856</v>
      </c>
    </row>
    <row r="356" spans="1:5" ht="48.75" x14ac:dyDescent="0.2">
      <c r="A356" s="189" t="s">
        <v>1092</v>
      </c>
      <c r="B356" s="189" t="s">
        <v>1076</v>
      </c>
      <c r="C356" s="189" t="s">
        <v>218</v>
      </c>
      <c r="D356" s="189">
        <v>2384.66</v>
      </c>
      <c r="E356" s="191" t="s">
        <v>4857</v>
      </c>
    </row>
    <row r="357" spans="1:5" ht="19.5" x14ac:dyDescent="0.2">
      <c r="A357" s="189" t="s">
        <v>1093</v>
      </c>
      <c r="B357" s="189" t="s">
        <v>1095</v>
      </c>
      <c r="C357" s="189" t="s">
        <v>58</v>
      </c>
      <c r="D357" s="189">
        <v>11652.02</v>
      </c>
      <c r="E357" s="191" t="s">
        <v>4858</v>
      </c>
    </row>
    <row r="358" spans="1:5" x14ac:dyDescent="0.2">
      <c r="A358" s="189" t="s">
        <v>1097</v>
      </c>
      <c r="B358" s="189" t="s">
        <v>1098</v>
      </c>
      <c r="C358" s="189"/>
      <c r="D358" s="189"/>
      <c r="E358" s="191"/>
    </row>
    <row r="359" spans="1:5" ht="19.5" x14ac:dyDescent="0.2">
      <c r="A359" s="189" t="s">
        <v>1099</v>
      </c>
      <c r="B359" s="189" t="s">
        <v>195</v>
      </c>
      <c r="C359" s="189" t="s">
        <v>58</v>
      </c>
      <c r="D359" s="189">
        <v>1304.57</v>
      </c>
      <c r="E359" s="191" t="s">
        <v>4859</v>
      </c>
    </row>
    <row r="360" spans="1:5" ht="19.5" x14ac:dyDescent="0.2">
      <c r="A360" s="189" t="s">
        <v>1100</v>
      </c>
      <c r="B360" s="189" t="s">
        <v>199</v>
      </c>
      <c r="C360" s="189" t="s">
        <v>58</v>
      </c>
      <c r="D360" s="189">
        <v>1304.57</v>
      </c>
      <c r="E360" s="191" t="s">
        <v>4859</v>
      </c>
    </row>
    <row r="361" spans="1:5" ht="29.25" x14ac:dyDescent="0.2">
      <c r="A361" s="189" t="s">
        <v>1101</v>
      </c>
      <c r="B361" s="189" t="s">
        <v>1103</v>
      </c>
      <c r="C361" s="189" t="s">
        <v>58</v>
      </c>
      <c r="D361" s="189">
        <v>1304.57</v>
      </c>
      <c r="E361" s="191" t="s">
        <v>4859</v>
      </c>
    </row>
    <row r="362" spans="1:5" ht="58.5" x14ac:dyDescent="0.2">
      <c r="A362" s="189" t="s">
        <v>1105</v>
      </c>
      <c r="B362" s="189" t="s">
        <v>1107</v>
      </c>
      <c r="C362" s="189" t="s">
        <v>85</v>
      </c>
      <c r="D362" s="189">
        <v>208.67</v>
      </c>
      <c r="E362" s="191" t="s">
        <v>4860</v>
      </c>
    </row>
    <row r="363" spans="1:5" ht="136.5" x14ac:dyDescent="0.2">
      <c r="A363" s="189" t="s">
        <v>1109</v>
      </c>
      <c r="B363" s="189" t="s">
        <v>1111</v>
      </c>
      <c r="C363" s="189" t="s">
        <v>85</v>
      </c>
      <c r="D363" s="189">
        <v>1801.76</v>
      </c>
      <c r="E363" s="191" t="s">
        <v>4861</v>
      </c>
    </row>
    <row r="364" spans="1:5" ht="58.5" x14ac:dyDescent="0.2">
      <c r="A364" s="189" t="s">
        <v>1113</v>
      </c>
      <c r="B364" s="189" t="s">
        <v>1115</v>
      </c>
      <c r="C364" s="189" t="s">
        <v>85</v>
      </c>
      <c r="D364" s="189">
        <v>77.77</v>
      </c>
      <c r="E364" s="191" t="s">
        <v>4862</v>
      </c>
    </row>
    <row r="365" spans="1:5" ht="48.75" x14ac:dyDescent="0.2">
      <c r="A365" s="189" t="s">
        <v>1117</v>
      </c>
      <c r="B365" s="189" t="s">
        <v>1119</v>
      </c>
      <c r="C365" s="189" t="s">
        <v>85</v>
      </c>
      <c r="D365" s="189">
        <v>534.1</v>
      </c>
      <c r="E365" s="191" t="s">
        <v>4863</v>
      </c>
    </row>
    <row r="366" spans="1:5" ht="39" x14ac:dyDescent="0.2">
      <c r="A366" s="189" t="s">
        <v>1121</v>
      </c>
      <c r="B366" s="189" t="s">
        <v>1123</v>
      </c>
      <c r="C366" s="189" t="s">
        <v>85</v>
      </c>
      <c r="D366" s="189">
        <v>62.5</v>
      </c>
      <c r="E366" s="191" t="s">
        <v>4864</v>
      </c>
    </row>
    <row r="367" spans="1:5" x14ac:dyDescent="0.2">
      <c r="A367" s="189" t="s">
        <v>1125</v>
      </c>
      <c r="B367" s="189" t="s">
        <v>1126</v>
      </c>
      <c r="C367" s="189"/>
      <c r="D367" s="189"/>
      <c r="E367" s="191"/>
    </row>
    <row r="368" spans="1:5" x14ac:dyDescent="0.2">
      <c r="A368" s="189" t="s">
        <v>1127</v>
      </c>
      <c r="B368" s="189" t="s">
        <v>1129</v>
      </c>
      <c r="C368" s="189" t="s">
        <v>58</v>
      </c>
      <c r="D368" s="189">
        <v>1852</v>
      </c>
      <c r="E368" s="191" t="s">
        <v>4851</v>
      </c>
    </row>
    <row r="369" spans="1:5" ht="19.5" x14ac:dyDescent="0.2">
      <c r="A369" s="189" t="s">
        <v>1131</v>
      </c>
      <c r="B369" s="189" t="s">
        <v>1133</v>
      </c>
      <c r="C369" s="189" t="s">
        <v>1134</v>
      </c>
      <c r="D369" s="189">
        <v>55560</v>
      </c>
      <c r="E369" s="191" t="s">
        <v>4865</v>
      </c>
    </row>
    <row r="370" spans="1:5" ht="19.5" x14ac:dyDescent="0.2">
      <c r="A370" s="189" t="s">
        <v>1136</v>
      </c>
      <c r="B370" s="189" t="s">
        <v>1138</v>
      </c>
      <c r="C370" s="189" t="s">
        <v>71</v>
      </c>
      <c r="D370" s="189">
        <v>52</v>
      </c>
      <c r="E370" s="191" t="s">
        <v>4851</v>
      </c>
    </row>
    <row r="371" spans="1:5" x14ac:dyDescent="0.2">
      <c r="A371" s="189" t="s">
        <v>1140</v>
      </c>
      <c r="B371" s="189" t="s">
        <v>1141</v>
      </c>
      <c r="C371" s="189"/>
      <c r="D371" s="189"/>
      <c r="E371" s="191"/>
    </row>
    <row r="372" spans="1:5" x14ac:dyDescent="0.2">
      <c r="A372" s="189" t="s">
        <v>1142</v>
      </c>
      <c r="B372" s="189" t="s">
        <v>1055</v>
      </c>
      <c r="C372" s="189"/>
      <c r="D372" s="189"/>
      <c r="E372" s="191"/>
    </row>
    <row r="373" spans="1:5" ht="19.5" x14ac:dyDescent="0.2">
      <c r="A373" s="189" t="s">
        <v>1143</v>
      </c>
      <c r="B373" s="189" t="s">
        <v>1058</v>
      </c>
      <c r="C373" s="189" t="s">
        <v>58</v>
      </c>
      <c r="D373" s="189">
        <v>4287.9799999999996</v>
      </c>
      <c r="E373" s="191" t="s">
        <v>4866</v>
      </c>
    </row>
    <row r="374" spans="1:5" x14ac:dyDescent="0.2">
      <c r="A374" s="189" t="s">
        <v>1144</v>
      </c>
      <c r="B374" s="189" t="s">
        <v>1068</v>
      </c>
      <c r="C374" s="189"/>
      <c r="D374" s="189"/>
      <c r="E374" s="191"/>
    </row>
    <row r="375" spans="1:5" ht="39" x14ac:dyDescent="0.2">
      <c r="A375" s="189" t="s">
        <v>1145</v>
      </c>
      <c r="B375" s="189" t="s">
        <v>1071</v>
      </c>
      <c r="C375" s="189" t="s">
        <v>1072</v>
      </c>
      <c r="D375" s="189">
        <v>1013.8</v>
      </c>
      <c r="E375" s="191" t="s">
        <v>4867</v>
      </c>
    </row>
    <row r="376" spans="1:5" ht="29.25" x14ac:dyDescent="0.2">
      <c r="A376" s="189" t="s">
        <v>1146</v>
      </c>
      <c r="B376" s="189" t="s">
        <v>1076</v>
      </c>
      <c r="C376" s="189" t="s">
        <v>218</v>
      </c>
      <c r="D376" s="189">
        <v>2534.5</v>
      </c>
      <c r="E376" s="191" t="s">
        <v>4868</v>
      </c>
    </row>
    <row r="377" spans="1:5" x14ac:dyDescent="0.2">
      <c r="A377" s="189" t="s">
        <v>1147</v>
      </c>
      <c r="B377" s="189" t="s">
        <v>1079</v>
      </c>
      <c r="C377" s="189"/>
      <c r="D377" s="189"/>
      <c r="E377" s="191"/>
    </row>
    <row r="378" spans="1:5" ht="19.5" x14ac:dyDescent="0.2">
      <c r="A378" s="189" t="s">
        <v>1148</v>
      </c>
      <c r="B378" s="189" t="s">
        <v>1082</v>
      </c>
      <c r="C378" s="189" t="s">
        <v>58</v>
      </c>
      <c r="D378" s="189">
        <v>3379.36</v>
      </c>
      <c r="E378" s="191" t="s">
        <v>4869</v>
      </c>
    </row>
    <row r="379" spans="1:5" ht="29.25" x14ac:dyDescent="0.2">
      <c r="A379" s="189" t="s">
        <v>1149</v>
      </c>
      <c r="B379" s="189" t="s">
        <v>1086</v>
      </c>
      <c r="C379" s="189" t="s">
        <v>131</v>
      </c>
      <c r="D379" s="189">
        <v>337.93</v>
      </c>
      <c r="E379" s="191" t="s">
        <v>4870</v>
      </c>
    </row>
    <row r="380" spans="1:5" ht="39" x14ac:dyDescent="0.2">
      <c r="A380" s="189" t="s">
        <v>1150</v>
      </c>
      <c r="B380" s="189" t="s">
        <v>1089</v>
      </c>
      <c r="C380" s="189" t="s">
        <v>1072</v>
      </c>
      <c r="D380" s="189">
        <v>211.21</v>
      </c>
      <c r="E380" s="191" t="s">
        <v>4871</v>
      </c>
    </row>
    <row r="381" spans="1:5" ht="29.25" x14ac:dyDescent="0.2">
      <c r="A381" s="189" t="s">
        <v>1151</v>
      </c>
      <c r="B381" s="189" t="s">
        <v>213</v>
      </c>
      <c r="C381" s="189" t="s">
        <v>131</v>
      </c>
      <c r="D381" s="189">
        <v>211.21</v>
      </c>
      <c r="E381" s="191" t="s">
        <v>4872</v>
      </c>
    </row>
    <row r="382" spans="1:5" ht="48.75" x14ac:dyDescent="0.2">
      <c r="A382" s="189" t="s">
        <v>1152</v>
      </c>
      <c r="B382" s="189" t="s">
        <v>1076</v>
      </c>
      <c r="C382" s="189" t="s">
        <v>218</v>
      </c>
      <c r="D382" s="189">
        <v>696.99</v>
      </c>
      <c r="E382" s="191" t="s">
        <v>4873</v>
      </c>
    </row>
    <row r="383" spans="1:5" ht="19.5" x14ac:dyDescent="0.2">
      <c r="A383" s="189" t="s">
        <v>1153</v>
      </c>
      <c r="B383" s="189" t="s">
        <v>1095</v>
      </c>
      <c r="C383" s="189" t="s">
        <v>58</v>
      </c>
      <c r="D383" s="189">
        <v>3400</v>
      </c>
      <c r="E383" s="191" t="s">
        <v>4855</v>
      </c>
    </row>
    <row r="384" spans="1:5" x14ac:dyDescent="0.2">
      <c r="A384" s="189" t="s">
        <v>1154</v>
      </c>
      <c r="B384" s="189" t="s">
        <v>1098</v>
      </c>
      <c r="C384" s="189"/>
      <c r="D384" s="189"/>
      <c r="E384" s="191"/>
    </row>
    <row r="385" spans="1:5" ht="19.5" x14ac:dyDescent="0.2">
      <c r="A385" s="189" t="s">
        <v>1155</v>
      </c>
      <c r="B385" s="189" t="s">
        <v>195</v>
      </c>
      <c r="C385" s="189" t="s">
        <v>58</v>
      </c>
      <c r="D385" s="189">
        <v>152.63</v>
      </c>
      <c r="E385" s="191" t="s">
        <v>4855</v>
      </c>
    </row>
    <row r="386" spans="1:5" ht="19.5" x14ac:dyDescent="0.2">
      <c r="A386" s="189" t="s">
        <v>1156</v>
      </c>
      <c r="B386" s="189" t="s">
        <v>199</v>
      </c>
      <c r="C386" s="189" t="s">
        <v>58</v>
      </c>
      <c r="D386" s="189">
        <v>152.63</v>
      </c>
      <c r="E386" s="191" t="s">
        <v>4855</v>
      </c>
    </row>
    <row r="387" spans="1:5" ht="29.25" x14ac:dyDescent="0.2">
      <c r="A387" s="189" t="s">
        <v>1157</v>
      </c>
      <c r="B387" s="189" t="s">
        <v>1103</v>
      </c>
      <c r="C387" s="189" t="s">
        <v>58</v>
      </c>
      <c r="D387" s="189">
        <v>152.63</v>
      </c>
      <c r="E387" s="191" t="s">
        <v>4855</v>
      </c>
    </row>
    <row r="388" spans="1:5" ht="19.5" x14ac:dyDescent="0.2">
      <c r="A388" s="189" t="s">
        <v>1158</v>
      </c>
      <c r="B388" s="189" t="s">
        <v>1107</v>
      </c>
      <c r="C388" s="189" t="s">
        <v>85</v>
      </c>
      <c r="D388" s="189">
        <v>36.119999999999997</v>
      </c>
      <c r="E388" s="191" t="s">
        <v>4874</v>
      </c>
    </row>
    <row r="389" spans="1:5" ht="29.25" x14ac:dyDescent="0.2">
      <c r="A389" s="189" t="s">
        <v>1159</v>
      </c>
      <c r="B389" s="189" t="s">
        <v>1111</v>
      </c>
      <c r="C389" s="189" t="s">
        <v>85</v>
      </c>
      <c r="D389" s="189">
        <v>81</v>
      </c>
      <c r="E389" s="191" t="s">
        <v>4875</v>
      </c>
    </row>
    <row r="390" spans="1:5" ht="29.25" x14ac:dyDescent="0.2">
      <c r="A390" s="189" t="s">
        <v>1160</v>
      </c>
      <c r="B390" s="189" t="s">
        <v>1115</v>
      </c>
      <c r="C390" s="189" t="s">
        <v>85</v>
      </c>
      <c r="D390" s="189">
        <v>39.26</v>
      </c>
      <c r="E390" s="191" t="s">
        <v>4876</v>
      </c>
    </row>
    <row r="391" spans="1:5" ht="29.25" x14ac:dyDescent="0.2">
      <c r="A391" s="189" t="s">
        <v>1161</v>
      </c>
      <c r="B391" s="189" t="s">
        <v>1119</v>
      </c>
      <c r="C391" s="189" t="s">
        <v>85</v>
      </c>
      <c r="D391" s="189">
        <v>27.5</v>
      </c>
      <c r="E391" s="191" t="s">
        <v>4877</v>
      </c>
    </row>
    <row r="392" spans="1:5" ht="19.5" x14ac:dyDescent="0.2">
      <c r="A392" s="189" t="s">
        <v>1162</v>
      </c>
      <c r="B392" s="189" t="s">
        <v>1123</v>
      </c>
      <c r="C392" s="189" t="s">
        <v>85</v>
      </c>
      <c r="D392" s="189">
        <v>398.14</v>
      </c>
      <c r="E392" s="191" t="s">
        <v>4878</v>
      </c>
    </row>
    <row r="393" spans="1:5" x14ac:dyDescent="0.2">
      <c r="A393" s="189" t="s">
        <v>1163</v>
      </c>
      <c r="B393" s="189" t="s">
        <v>1126</v>
      </c>
      <c r="C393" s="189"/>
      <c r="D393" s="189"/>
      <c r="E393" s="191"/>
    </row>
    <row r="394" spans="1:5" x14ac:dyDescent="0.2">
      <c r="A394" s="189" t="s">
        <v>1164</v>
      </c>
      <c r="B394" s="189" t="s">
        <v>1129</v>
      </c>
      <c r="C394" s="189" t="s">
        <v>58</v>
      </c>
      <c r="D394" s="189">
        <v>755.99</v>
      </c>
      <c r="E394" s="191" t="s">
        <v>4855</v>
      </c>
    </row>
    <row r="395" spans="1:5" ht="19.5" x14ac:dyDescent="0.2">
      <c r="A395" s="189" t="s">
        <v>1165</v>
      </c>
      <c r="B395" s="189" t="s">
        <v>1133</v>
      </c>
      <c r="C395" s="189" t="s">
        <v>1134</v>
      </c>
      <c r="D395" s="189">
        <v>22679.7</v>
      </c>
      <c r="E395" s="191" t="s">
        <v>4879</v>
      </c>
    </row>
    <row r="396" spans="1:5" x14ac:dyDescent="0.2">
      <c r="A396" s="189" t="s">
        <v>16</v>
      </c>
      <c r="B396" s="189" t="s">
        <v>17</v>
      </c>
      <c r="C396" s="189"/>
      <c r="D396" s="189"/>
      <c r="E396" s="191"/>
    </row>
    <row r="397" spans="1:5" x14ac:dyDescent="0.2">
      <c r="A397" s="189" t="s">
        <v>1166</v>
      </c>
      <c r="B397" s="189" t="s">
        <v>1167</v>
      </c>
      <c r="C397" s="189"/>
      <c r="D397" s="189"/>
      <c r="E397" s="191"/>
    </row>
    <row r="398" spans="1:5" ht="78" x14ac:dyDescent="0.2">
      <c r="A398" s="189" t="s">
        <v>1168</v>
      </c>
      <c r="B398" s="189" t="s">
        <v>1170</v>
      </c>
      <c r="C398" s="189" t="s">
        <v>131</v>
      </c>
      <c r="D398" s="189">
        <v>8.43</v>
      </c>
      <c r="E398" s="191" t="s">
        <v>4880</v>
      </c>
    </row>
    <row r="399" spans="1:5" ht="58.5" x14ac:dyDescent="0.2">
      <c r="A399" s="189" t="s">
        <v>1172</v>
      </c>
      <c r="B399" s="189" t="s">
        <v>1174</v>
      </c>
      <c r="C399" s="189" t="s">
        <v>58</v>
      </c>
      <c r="D399" s="189">
        <v>78.010000000000005</v>
      </c>
      <c r="E399" s="191" t="s">
        <v>4881</v>
      </c>
    </row>
    <row r="400" spans="1:5" ht="48.75" x14ac:dyDescent="0.2">
      <c r="A400" s="189" t="s">
        <v>1176</v>
      </c>
      <c r="B400" s="189" t="s">
        <v>1178</v>
      </c>
      <c r="C400" s="189" t="s">
        <v>58</v>
      </c>
      <c r="D400" s="189">
        <v>92.7</v>
      </c>
      <c r="E400" s="191" t="s">
        <v>4882</v>
      </c>
    </row>
    <row r="401" spans="1:5" x14ac:dyDescent="0.2">
      <c r="A401" s="189" t="s">
        <v>1180</v>
      </c>
      <c r="B401" s="189" t="s">
        <v>1182</v>
      </c>
      <c r="C401" s="189" t="s">
        <v>58</v>
      </c>
      <c r="D401" s="189">
        <v>92.7</v>
      </c>
      <c r="E401" s="191" t="s">
        <v>4883</v>
      </c>
    </row>
    <row r="402" spans="1:5" ht="146.25" x14ac:dyDescent="0.2">
      <c r="A402" s="189" t="s">
        <v>1184</v>
      </c>
      <c r="B402" s="189" t="s">
        <v>1186</v>
      </c>
      <c r="C402" s="189" t="s">
        <v>58</v>
      </c>
      <c r="D402" s="189">
        <v>28.28</v>
      </c>
      <c r="E402" s="191" t="s">
        <v>4884</v>
      </c>
    </row>
    <row r="403" spans="1:5" ht="29.25" x14ac:dyDescent="0.2">
      <c r="A403" s="189" t="s">
        <v>1188</v>
      </c>
      <c r="B403" s="189" t="s">
        <v>1190</v>
      </c>
      <c r="C403" s="189" t="s">
        <v>58</v>
      </c>
      <c r="D403" s="189">
        <v>174.98</v>
      </c>
      <c r="E403" s="191" t="s">
        <v>4885</v>
      </c>
    </row>
    <row r="404" spans="1:5" ht="29.25" x14ac:dyDescent="0.2">
      <c r="A404" s="189" t="s">
        <v>1192</v>
      </c>
      <c r="B404" s="189" t="s">
        <v>1194</v>
      </c>
      <c r="C404" s="189" t="s">
        <v>58</v>
      </c>
      <c r="D404" s="189">
        <v>174.98</v>
      </c>
      <c r="E404" s="191" t="s">
        <v>4885</v>
      </c>
    </row>
    <row r="405" spans="1:5" ht="39" x14ac:dyDescent="0.2">
      <c r="A405" s="189" t="s">
        <v>1196</v>
      </c>
      <c r="B405" s="189" t="s">
        <v>821</v>
      </c>
      <c r="C405" s="189" t="s">
        <v>71</v>
      </c>
      <c r="D405" s="189">
        <v>4</v>
      </c>
      <c r="E405" s="191" t="s">
        <v>4886</v>
      </c>
    </row>
    <row r="406" spans="1:5" x14ac:dyDescent="0.2">
      <c r="A406" s="189" t="s">
        <v>1197</v>
      </c>
      <c r="B406" s="189" t="s">
        <v>1199</v>
      </c>
      <c r="C406" s="189" t="s">
        <v>1200</v>
      </c>
      <c r="D406" s="189">
        <v>4</v>
      </c>
      <c r="E406" s="191" t="s">
        <v>4887</v>
      </c>
    </row>
    <row r="407" spans="1:5" x14ac:dyDescent="0.2">
      <c r="A407" s="189" t="s">
        <v>1202</v>
      </c>
      <c r="B407" s="189" t="s">
        <v>1204</v>
      </c>
      <c r="C407" s="189" t="s">
        <v>71</v>
      </c>
      <c r="D407" s="189">
        <v>8</v>
      </c>
      <c r="E407" s="191" t="s">
        <v>4888</v>
      </c>
    </row>
    <row r="408" spans="1:5" x14ac:dyDescent="0.2">
      <c r="A408" s="189" t="s">
        <v>1206</v>
      </c>
      <c r="B408" s="189" t="s">
        <v>1207</v>
      </c>
      <c r="C408" s="189"/>
      <c r="D408" s="189"/>
      <c r="E408" s="191"/>
    </row>
    <row r="409" spans="1:5" ht="29.25" x14ac:dyDescent="0.2">
      <c r="A409" s="189" t="s">
        <v>1208</v>
      </c>
      <c r="B409" s="189" t="s">
        <v>1210</v>
      </c>
      <c r="C409" s="189" t="s">
        <v>71</v>
      </c>
      <c r="D409" s="189">
        <v>6</v>
      </c>
      <c r="E409" s="191" t="s">
        <v>4889</v>
      </c>
    </row>
    <row r="410" spans="1:5" ht="29.25" x14ac:dyDescent="0.2">
      <c r="A410" s="189" t="s">
        <v>1212</v>
      </c>
      <c r="B410" s="189" t="s">
        <v>918</v>
      </c>
      <c r="C410" s="189" t="s">
        <v>58</v>
      </c>
      <c r="D410" s="189">
        <v>184.8</v>
      </c>
      <c r="E410" s="191" t="s">
        <v>4890</v>
      </c>
    </row>
    <row r="411" spans="1:5" ht="29.25" x14ac:dyDescent="0.2">
      <c r="A411" s="189" t="s">
        <v>1213</v>
      </c>
      <c r="B411" s="189" t="s">
        <v>1215</v>
      </c>
      <c r="C411" s="189" t="s">
        <v>85</v>
      </c>
      <c r="D411" s="189">
        <v>16.8</v>
      </c>
      <c r="E411" s="191" t="s">
        <v>4891</v>
      </c>
    </row>
    <row r="412" spans="1:5" ht="19.5" x14ac:dyDescent="0.2">
      <c r="A412" s="189" t="s">
        <v>1217</v>
      </c>
      <c r="B412" s="189" t="s">
        <v>1219</v>
      </c>
      <c r="C412" s="189" t="s">
        <v>85</v>
      </c>
      <c r="D412" s="189">
        <v>48.36</v>
      </c>
      <c r="E412" s="191" t="s">
        <v>4892</v>
      </c>
    </row>
    <row r="413" spans="1:5" ht="19.5" x14ac:dyDescent="0.2">
      <c r="A413" s="189" t="s">
        <v>1221</v>
      </c>
      <c r="B413" s="189" t="s">
        <v>1223</v>
      </c>
      <c r="C413" s="189" t="s">
        <v>71</v>
      </c>
      <c r="D413" s="189">
        <v>7</v>
      </c>
      <c r="E413" s="191" t="s">
        <v>4893</v>
      </c>
    </row>
    <row r="414" spans="1:5" ht="29.25" x14ac:dyDescent="0.2">
      <c r="A414" s="189" t="s">
        <v>1225</v>
      </c>
      <c r="B414" s="189" t="s">
        <v>1227</v>
      </c>
      <c r="C414" s="189" t="s">
        <v>58</v>
      </c>
      <c r="D414" s="189">
        <v>126.46</v>
      </c>
      <c r="E414" s="191" t="s">
        <v>4894</v>
      </c>
    </row>
    <row r="415" spans="1:5" ht="19.5" x14ac:dyDescent="0.2">
      <c r="A415" s="189" t="s">
        <v>1229</v>
      </c>
      <c r="B415" s="189" t="s">
        <v>1231</v>
      </c>
      <c r="C415" s="189" t="s">
        <v>85</v>
      </c>
      <c r="D415" s="189">
        <v>10.65</v>
      </c>
      <c r="E415" s="191" t="s">
        <v>4895</v>
      </c>
    </row>
    <row r="416" spans="1:5" x14ac:dyDescent="0.2">
      <c r="A416" s="189" t="s">
        <v>1233</v>
      </c>
      <c r="B416" s="189" t="s">
        <v>1234</v>
      </c>
      <c r="C416" s="189"/>
      <c r="D416" s="189"/>
      <c r="E416" s="191"/>
    </row>
    <row r="417" spans="1:5" ht="19.5" x14ac:dyDescent="0.2">
      <c r="A417" s="189" t="s">
        <v>1235</v>
      </c>
      <c r="B417" s="189" t="s">
        <v>319</v>
      </c>
      <c r="C417" s="189" t="s">
        <v>85</v>
      </c>
      <c r="D417" s="189">
        <v>15.12</v>
      </c>
      <c r="E417" s="191" t="s">
        <v>4896</v>
      </c>
    </row>
    <row r="418" spans="1:5" ht="19.5" x14ac:dyDescent="0.2">
      <c r="A418" s="189" t="s">
        <v>1236</v>
      </c>
      <c r="B418" s="189" t="s">
        <v>1238</v>
      </c>
      <c r="C418" s="189" t="s">
        <v>85</v>
      </c>
      <c r="D418" s="189">
        <v>20.3</v>
      </c>
      <c r="E418" s="191" t="s">
        <v>4896</v>
      </c>
    </row>
    <row r="419" spans="1:5" ht="19.5" x14ac:dyDescent="0.2">
      <c r="A419" s="189" t="s">
        <v>1240</v>
      </c>
      <c r="B419" s="189" t="s">
        <v>323</v>
      </c>
      <c r="C419" s="189" t="s">
        <v>85</v>
      </c>
      <c r="D419" s="189">
        <v>7</v>
      </c>
      <c r="E419" s="191" t="s">
        <v>4896</v>
      </c>
    </row>
    <row r="420" spans="1:5" ht="19.5" x14ac:dyDescent="0.2">
      <c r="A420" s="189" t="s">
        <v>1241</v>
      </c>
      <c r="B420" s="189" t="s">
        <v>1243</v>
      </c>
      <c r="C420" s="189" t="s">
        <v>85</v>
      </c>
      <c r="D420" s="189">
        <v>17.36</v>
      </c>
      <c r="E420" s="191" t="s">
        <v>4896</v>
      </c>
    </row>
    <row r="421" spans="1:5" ht="39" x14ac:dyDescent="0.2">
      <c r="A421" s="189" t="s">
        <v>1245</v>
      </c>
      <c r="B421" s="189" t="s">
        <v>1247</v>
      </c>
      <c r="C421" s="189" t="s">
        <v>71</v>
      </c>
      <c r="D421" s="189">
        <v>5</v>
      </c>
      <c r="E421" s="191" t="s">
        <v>4896</v>
      </c>
    </row>
    <row r="422" spans="1:5" ht="19.5" x14ac:dyDescent="0.2">
      <c r="A422" s="189" t="s">
        <v>1249</v>
      </c>
      <c r="B422" s="189" t="s">
        <v>1251</v>
      </c>
      <c r="C422" s="189" t="s">
        <v>58</v>
      </c>
      <c r="D422" s="189">
        <v>21</v>
      </c>
      <c r="E422" s="191" t="s">
        <v>4896</v>
      </c>
    </row>
    <row r="423" spans="1:5" ht="19.5" x14ac:dyDescent="0.2">
      <c r="A423" s="189" t="s">
        <v>1253</v>
      </c>
      <c r="B423" s="189" t="s">
        <v>1255</v>
      </c>
      <c r="C423" s="189" t="s">
        <v>389</v>
      </c>
      <c r="D423" s="189">
        <v>3.78</v>
      </c>
      <c r="E423" s="191" t="s">
        <v>4896</v>
      </c>
    </row>
    <row r="424" spans="1:5" ht="19.5" x14ac:dyDescent="0.2">
      <c r="A424" s="189" t="s">
        <v>1257</v>
      </c>
      <c r="B424" s="189" t="s">
        <v>1259</v>
      </c>
      <c r="C424" s="189" t="s">
        <v>389</v>
      </c>
      <c r="D424" s="189">
        <v>8.69</v>
      </c>
      <c r="E424" s="191" t="s">
        <v>4896</v>
      </c>
    </row>
    <row r="425" spans="1:5" x14ac:dyDescent="0.2">
      <c r="A425" s="189" t="s">
        <v>1261</v>
      </c>
      <c r="B425" s="189" t="s">
        <v>1262</v>
      </c>
      <c r="C425" s="189"/>
      <c r="D425" s="189"/>
      <c r="E425" s="191"/>
    </row>
    <row r="426" spans="1:5" ht="29.25" x14ac:dyDescent="0.2">
      <c r="A426" s="189" t="s">
        <v>1263</v>
      </c>
      <c r="B426" s="189" t="s">
        <v>345</v>
      </c>
      <c r="C426" s="189" t="s">
        <v>58</v>
      </c>
      <c r="D426" s="189">
        <v>273.20999999999998</v>
      </c>
      <c r="E426" s="191" t="s">
        <v>4897</v>
      </c>
    </row>
    <row r="427" spans="1:5" ht="19.5" x14ac:dyDescent="0.2">
      <c r="A427" s="189" t="s">
        <v>1264</v>
      </c>
      <c r="B427" s="189" t="s">
        <v>199</v>
      </c>
      <c r="C427" s="189" t="s">
        <v>58</v>
      </c>
      <c r="D427" s="189">
        <v>273.20999999999998</v>
      </c>
      <c r="E427" s="191" t="s">
        <v>4896</v>
      </c>
    </row>
    <row r="428" spans="1:5" ht="19.5" x14ac:dyDescent="0.2">
      <c r="A428" s="189" t="s">
        <v>1265</v>
      </c>
      <c r="B428" s="189" t="s">
        <v>350</v>
      </c>
      <c r="C428" s="189" t="s">
        <v>58</v>
      </c>
      <c r="D428" s="189">
        <v>207.93</v>
      </c>
      <c r="E428" s="191" t="s">
        <v>4896</v>
      </c>
    </row>
    <row r="429" spans="1:5" ht="29.25" x14ac:dyDescent="0.2">
      <c r="A429" s="189" t="s">
        <v>1266</v>
      </c>
      <c r="B429" s="189" t="s">
        <v>1268</v>
      </c>
      <c r="C429" s="189" t="s">
        <v>58</v>
      </c>
      <c r="D429" s="189">
        <v>207.93</v>
      </c>
      <c r="E429" s="191" t="s">
        <v>4896</v>
      </c>
    </row>
    <row r="430" spans="1:5" ht="19.5" x14ac:dyDescent="0.2">
      <c r="A430" s="189" t="s">
        <v>1270</v>
      </c>
      <c r="B430" s="189" t="s">
        <v>1272</v>
      </c>
      <c r="C430" s="189" t="s">
        <v>58</v>
      </c>
      <c r="D430" s="189">
        <v>207.93</v>
      </c>
      <c r="E430" s="191" t="s">
        <v>4896</v>
      </c>
    </row>
    <row r="431" spans="1:5" ht="29.25" x14ac:dyDescent="0.2">
      <c r="A431" s="189" t="s">
        <v>1274</v>
      </c>
      <c r="B431" s="189" t="s">
        <v>203</v>
      </c>
      <c r="C431" s="189" t="s">
        <v>131</v>
      </c>
      <c r="D431" s="189">
        <v>3.91</v>
      </c>
      <c r="E431" s="191" t="s">
        <v>4898</v>
      </c>
    </row>
    <row r="432" spans="1:5" x14ac:dyDescent="0.2">
      <c r="A432" s="189" t="s">
        <v>1275</v>
      </c>
      <c r="B432" s="189" t="s">
        <v>365</v>
      </c>
      <c r="C432" s="189"/>
      <c r="D432" s="189"/>
      <c r="E432" s="191"/>
    </row>
    <row r="433" spans="1:5" ht="29.25" x14ac:dyDescent="0.2">
      <c r="A433" s="189" t="s">
        <v>1276</v>
      </c>
      <c r="B433" s="189" t="s">
        <v>368</v>
      </c>
      <c r="C433" s="189" t="s">
        <v>58</v>
      </c>
      <c r="D433" s="189">
        <v>113.11</v>
      </c>
      <c r="E433" s="191" t="s">
        <v>4896</v>
      </c>
    </row>
    <row r="434" spans="1:5" ht="29.25" x14ac:dyDescent="0.2">
      <c r="A434" s="189" t="s">
        <v>1277</v>
      </c>
      <c r="B434" s="189" t="s">
        <v>372</v>
      </c>
      <c r="C434" s="189" t="s">
        <v>58</v>
      </c>
      <c r="D434" s="189">
        <v>113.11</v>
      </c>
      <c r="E434" s="191" t="s">
        <v>4896</v>
      </c>
    </row>
    <row r="435" spans="1:5" ht="19.5" x14ac:dyDescent="0.2">
      <c r="A435" s="189" t="s">
        <v>1278</v>
      </c>
      <c r="B435" s="189" t="s">
        <v>376</v>
      </c>
      <c r="C435" s="189" t="s">
        <v>58</v>
      </c>
      <c r="D435" s="189">
        <v>113.11</v>
      </c>
      <c r="E435" s="191" t="s">
        <v>4896</v>
      </c>
    </row>
    <row r="436" spans="1:5" x14ac:dyDescent="0.2">
      <c r="A436" s="189" t="s">
        <v>1279</v>
      </c>
      <c r="B436" s="189" t="s">
        <v>394</v>
      </c>
      <c r="C436" s="189"/>
      <c r="D436" s="189"/>
      <c r="E436" s="191"/>
    </row>
    <row r="437" spans="1:5" ht="19.5" x14ac:dyDescent="0.2">
      <c r="A437" s="189" t="s">
        <v>1280</v>
      </c>
      <c r="B437" s="189" t="s">
        <v>860</v>
      </c>
      <c r="C437" s="189" t="s">
        <v>58</v>
      </c>
      <c r="D437" s="189">
        <v>90.33</v>
      </c>
      <c r="E437" s="191" t="s">
        <v>4899</v>
      </c>
    </row>
    <row r="438" spans="1:5" ht="19.5" x14ac:dyDescent="0.2">
      <c r="A438" s="189" t="s">
        <v>1281</v>
      </c>
      <c r="B438" s="189" t="s">
        <v>864</v>
      </c>
      <c r="C438" s="189" t="s">
        <v>85</v>
      </c>
      <c r="D438" s="189">
        <v>107.68</v>
      </c>
      <c r="E438" s="191" t="s">
        <v>4896</v>
      </c>
    </row>
    <row r="439" spans="1:5" x14ac:dyDescent="0.2">
      <c r="A439" s="189" t="s">
        <v>1282</v>
      </c>
      <c r="B439" s="189" t="s">
        <v>1283</v>
      </c>
      <c r="C439" s="189"/>
      <c r="D439" s="189"/>
      <c r="E439" s="191"/>
    </row>
    <row r="440" spans="1:5" ht="19.5" x14ac:dyDescent="0.2">
      <c r="A440" s="189" t="s">
        <v>1284</v>
      </c>
      <c r="B440" s="189" t="s">
        <v>407</v>
      </c>
      <c r="C440" s="189" t="s">
        <v>58</v>
      </c>
      <c r="D440" s="189">
        <v>810.13</v>
      </c>
      <c r="E440" s="191" t="s">
        <v>4896</v>
      </c>
    </row>
    <row r="441" spans="1:5" ht="19.5" x14ac:dyDescent="0.2">
      <c r="A441" s="189" t="s">
        <v>1285</v>
      </c>
      <c r="B441" s="189" t="s">
        <v>411</v>
      </c>
      <c r="C441" s="189" t="s">
        <v>58</v>
      </c>
      <c r="D441" s="189">
        <v>810.13</v>
      </c>
      <c r="E441" s="191" t="s">
        <v>4896</v>
      </c>
    </row>
    <row r="442" spans="1:5" ht="19.5" x14ac:dyDescent="0.2">
      <c r="A442" s="189" t="s">
        <v>1286</v>
      </c>
      <c r="B442" s="189" t="s">
        <v>415</v>
      </c>
      <c r="C442" s="189" t="s">
        <v>58</v>
      </c>
      <c r="D442" s="189">
        <v>413.81</v>
      </c>
      <c r="E442" s="191" t="s">
        <v>4896</v>
      </c>
    </row>
    <row r="443" spans="1:5" ht="19.5" x14ac:dyDescent="0.2">
      <c r="A443" s="189" t="s">
        <v>1287</v>
      </c>
      <c r="B443" s="189" t="s">
        <v>1289</v>
      </c>
      <c r="C443" s="189" t="s">
        <v>58</v>
      </c>
      <c r="D443" s="189">
        <v>396.32</v>
      </c>
      <c r="E443" s="191" t="s">
        <v>4896</v>
      </c>
    </row>
    <row r="444" spans="1:5" ht="19.5" x14ac:dyDescent="0.2">
      <c r="A444" s="189" t="s">
        <v>1291</v>
      </c>
      <c r="B444" s="189" t="s">
        <v>419</v>
      </c>
      <c r="C444" s="189" t="s">
        <v>58</v>
      </c>
      <c r="D444" s="189">
        <v>72.84</v>
      </c>
      <c r="E444" s="191" t="s">
        <v>4896</v>
      </c>
    </row>
    <row r="445" spans="1:5" ht="19.5" x14ac:dyDescent="0.2">
      <c r="A445" s="189" t="s">
        <v>1292</v>
      </c>
      <c r="B445" s="189" t="s">
        <v>427</v>
      </c>
      <c r="C445" s="189" t="s">
        <v>58</v>
      </c>
      <c r="D445" s="189">
        <v>72.84</v>
      </c>
      <c r="E445" s="191" t="s">
        <v>4896</v>
      </c>
    </row>
    <row r="446" spans="1:5" x14ac:dyDescent="0.2">
      <c r="A446" s="189" t="s">
        <v>1293</v>
      </c>
      <c r="B446" s="189" t="s">
        <v>1294</v>
      </c>
      <c r="C446" s="189"/>
      <c r="D446" s="189"/>
      <c r="E446" s="191"/>
    </row>
    <row r="447" spans="1:5" ht="19.5" x14ac:dyDescent="0.2">
      <c r="A447" s="189" t="s">
        <v>1295</v>
      </c>
      <c r="B447" s="189" t="s">
        <v>1297</v>
      </c>
      <c r="C447" s="189" t="s">
        <v>58</v>
      </c>
      <c r="D447" s="189">
        <v>2.16</v>
      </c>
      <c r="E447" s="191" t="s">
        <v>4896</v>
      </c>
    </row>
    <row r="448" spans="1:5" ht="19.5" x14ac:dyDescent="0.2">
      <c r="A448" s="189" t="s">
        <v>1299</v>
      </c>
      <c r="B448" s="189" t="s">
        <v>1301</v>
      </c>
      <c r="C448" s="189" t="s">
        <v>71</v>
      </c>
      <c r="D448" s="189">
        <v>2</v>
      </c>
      <c r="E448" s="191" t="s">
        <v>4896</v>
      </c>
    </row>
    <row r="449" spans="1:5" ht="29.25" x14ac:dyDescent="0.2">
      <c r="A449" s="189" t="s">
        <v>1303</v>
      </c>
      <c r="B449" s="189" t="s">
        <v>1305</v>
      </c>
      <c r="C449" s="189" t="s">
        <v>58</v>
      </c>
      <c r="D449" s="189">
        <v>0.94</v>
      </c>
      <c r="E449" s="191" t="s">
        <v>4896</v>
      </c>
    </row>
    <row r="450" spans="1:5" ht="29.25" x14ac:dyDescent="0.2">
      <c r="A450" s="189" t="s">
        <v>1307</v>
      </c>
      <c r="B450" s="189" t="s">
        <v>1309</v>
      </c>
      <c r="C450" s="189" t="s">
        <v>389</v>
      </c>
      <c r="D450" s="189">
        <v>1.45</v>
      </c>
      <c r="E450" s="191" t="s">
        <v>4896</v>
      </c>
    </row>
    <row r="451" spans="1:5" x14ac:dyDescent="0.2">
      <c r="A451" s="189" t="s">
        <v>1311</v>
      </c>
      <c r="B451" s="189" t="s">
        <v>456</v>
      </c>
      <c r="C451" s="189"/>
      <c r="D451" s="189"/>
      <c r="E451" s="191"/>
    </row>
    <row r="452" spans="1:5" ht="19.5" x14ac:dyDescent="0.2">
      <c r="A452" s="189" t="s">
        <v>1312</v>
      </c>
      <c r="B452" s="189" t="s">
        <v>467</v>
      </c>
      <c r="C452" s="189" t="s">
        <v>71</v>
      </c>
      <c r="D452" s="189">
        <v>3</v>
      </c>
      <c r="E452" s="191" t="s">
        <v>4900</v>
      </c>
    </row>
    <row r="453" spans="1:5" ht="19.5" x14ac:dyDescent="0.2">
      <c r="A453" s="189" t="s">
        <v>1313</v>
      </c>
      <c r="B453" s="189" t="s">
        <v>471</v>
      </c>
      <c r="C453" s="189" t="s">
        <v>71</v>
      </c>
      <c r="D453" s="189">
        <v>3</v>
      </c>
      <c r="E453" s="191" t="s">
        <v>4900</v>
      </c>
    </row>
    <row r="454" spans="1:5" ht="19.5" x14ac:dyDescent="0.2">
      <c r="A454" s="189" t="s">
        <v>1314</v>
      </c>
      <c r="B454" s="189" t="s">
        <v>463</v>
      </c>
      <c r="C454" s="189" t="s">
        <v>71</v>
      </c>
      <c r="D454" s="189">
        <v>3</v>
      </c>
      <c r="E454" s="191" t="s">
        <v>4900</v>
      </c>
    </row>
    <row r="455" spans="1:5" ht="19.5" x14ac:dyDescent="0.2">
      <c r="A455" s="189" t="s">
        <v>1315</v>
      </c>
      <c r="B455" s="189" t="s">
        <v>1317</v>
      </c>
      <c r="C455" s="189" t="s">
        <v>71</v>
      </c>
      <c r="D455" s="189">
        <v>3</v>
      </c>
      <c r="E455" s="191" t="s">
        <v>4901</v>
      </c>
    </row>
    <row r="456" spans="1:5" ht="19.5" x14ac:dyDescent="0.2">
      <c r="A456" s="189" t="s">
        <v>1319</v>
      </c>
      <c r="B456" s="189" t="s">
        <v>475</v>
      </c>
      <c r="C456" s="189" t="s">
        <v>476</v>
      </c>
      <c r="D456" s="189">
        <v>3</v>
      </c>
      <c r="E456" s="191" t="s">
        <v>4900</v>
      </c>
    </row>
    <row r="457" spans="1:5" ht="29.25" x14ac:dyDescent="0.2">
      <c r="A457" s="189" t="s">
        <v>1320</v>
      </c>
      <c r="B457" s="189" t="s">
        <v>1322</v>
      </c>
      <c r="C457" s="189" t="s">
        <v>71</v>
      </c>
      <c r="D457" s="189">
        <v>3</v>
      </c>
      <c r="E457" s="191" t="s">
        <v>4900</v>
      </c>
    </row>
    <row r="458" spans="1:5" ht="19.5" x14ac:dyDescent="0.2">
      <c r="A458" s="189" t="s">
        <v>1324</v>
      </c>
      <c r="B458" s="189" t="s">
        <v>1326</v>
      </c>
      <c r="C458" s="189" t="s">
        <v>58</v>
      </c>
      <c r="D458" s="189">
        <v>1.5</v>
      </c>
      <c r="E458" s="191" t="s">
        <v>4900</v>
      </c>
    </row>
    <row r="459" spans="1:5" ht="29.25" x14ac:dyDescent="0.2">
      <c r="A459" s="189" t="s">
        <v>1328</v>
      </c>
      <c r="B459" s="189" t="s">
        <v>1330</v>
      </c>
      <c r="C459" s="189" t="s">
        <v>71</v>
      </c>
      <c r="D459" s="189">
        <v>1</v>
      </c>
      <c r="E459" s="191" t="s">
        <v>4901</v>
      </c>
    </row>
    <row r="460" spans="1:5" ht="39" x14ac:dyDescent="0.2">
      <c r="A460" s="189" t="s">
        <v>1332</v>
      </c>
      <c r="B460" s="189" t="s">
        <v>1334</v>
      </c>
      <c r="C460" s="189" t="s">
        <v>71</v>
      </c>
      <c r="D460" s="189">
        <v>2</v>
      </c>
      <c r="E460" s="191" t="s">
        <v>4900</v>
      </c>
    </row>
    <row r="461" spans="1:5" x14ac:dyDescent="0.2">
      <c r="A461" s="189" t="s">
        <v>1336</v>
      </c>
      <c r="B461" s="189" t="s">
        <v>491</v>
      </c>
      <c r="C461" s="189"/>
      <c r="D461" s="189"/>
      <c r="E461" s="191"/>
    </row>
    <row r="462" spans="1:5" ht="19.5" x14ac:dyDescent="0.2">
      <c r="A462" s="189" t="s">
        <v>1337</v>
      </c>
      <c r="B462" s="189" t="s">
        <v>1339</v>
      </c>
      <c r="C462" s="189" t="s">
        <v>85</v>
      </c>
      <c r="D462" s="189">
        <v>36</v>
      </c>
      <c r="E462" s="191" t="s">
        <v>4902</v>
      </c>
    </row>
    <row r="463" spans="1:5" ht="19.5" x14ac:dyDescent="0.2">
      <c r="A463" s="189" t="s">
        <v>1341</v>
      </c>
      <c r="B463" s="189" t="s">
        <v>1343</v>
      </c>
      <c r="C463" s="189" t="s">
        <v>71</v>
      </c>
      <c r="D463" s="189">
        <v>17</v>
      </c>
      <c r="E463" s="191" t="s">
        <v>4902</v>
      </c>
    </row>
    <row r="464" spans="1:5" ht="19.5" x14ac:dyDescent="0.2">
      <c r="A464" s="189" t="s">
        <v>1345</v>
      </c>
      <c r="B464" s="189" t="s">
        <v>662</v>
      </c>
      <c r="C464" s="189" t="s">
        <v>71</v>
      </c>
      <c r="D464" s="189">
        <v>4</v>
      </c>
      <c r="E464" s="191" t="s">
        <v>4902</v>
      </c>
    </row>
    <row r="465" spans="1:5" ht="29.25" x14ac:dyDescent="0.2">
      <c r="A465" s="189" t="s">
        <v>1346</v>
      </c>
      <c r="B465" s="189" t="s">
        <v>560</v>
      </c>
      <c r="C465" s="189" t="s">
        <v>71</v>
      </c>
      <c r="D465" s="189">
        <v>7</v>
      </c>
      <c r="E465" s="191" t="s">
        <v>4902</v>
      </c>
    </row>
    <row r="466" spans="1:5" ht="19.5" x14ac:dyDescent="0.2">
      <c r="A466" s="189" t="s">
        <v>1347</v>
      </c>
      <c r="B466" s="189" t="s">
        <v>1349</v>
      </c>
      <c r="C466" s="189" t="s">
        <v>71</v>
      </c>
      <c r="D466" s="189">
        <v>5</v>
      </c>
      <c r="E466" s="191" t="s">
        <v>4902</v>
      </c>
    </row>
    <row r="467" spans="1:5" ht="29.25" x14ac:dyDescent="0.2">
      <c r="A467" s="189" t="s">
        <v>1351</v>
      </c>
      <c r="B467" s="189" t="s">
        <v>536</v>
      </c>
      <c r="C467" s="189" t="s">
        <v>71</v>
      </c>
      <c r="D467" s="189">
        <v>9</v>
      </c>
      <c r="E467" s="191" t="s">
        <v>4902</v>
      </c>
    </row>
    <row r="468" spans="1:5" ht="29.25" x14ac:dyDescent="0.2">
      <c r="A468" s="189" t="s">
        <v>1352</v>
      </c>
      <c r="B468" s="189" t="s">
        <v>1354</v>
      </c>
      <c r="C468" s="189" t="s">
        <v>71</v>
      </c>
      <c r="D468" s="189">
        <v>6</v>
      </c>
      <c r="E468" s="191" t="s">
        <v>4902</v>
      </c>
    </row>
    <row r="469" spans="1:5" ht="19.5" x14ac:dyDescent="0.2">
      <c r="A469" s="189" t="s">
        <v>1356</v>
      </c>
      <c r="B469" s="189" t="s">
        <v>1358</v>
      </c>
      <c r="C469" s="189" t="s">
        <v>71</v>
      </c>
      <c r="D469" s="189">
        <v>1</v>
      </c>
      <c r="E469" s="191" t="s">
        <v>4902</v>
      </c>
    </row>
    <row r="470" spans="1:5" ht="19.5" x14ac:dyDescent="0.2">
      <c r="A470" s="189" t="s">
        <v>1360</v>
      </c>
      <c r="B470" s="189" t="s">
        <v>1362</v>
      </c>
      <c r="C470" s="189" t="s">
        <v>71</v>
      </c>
      <c r="D470" s="189">
        <v>1</v>
      </c>
      <c r="E470" s="191" t="s">
        <v>4902</v>
      </c>
    </row>
    <row r="471" spans="1:5" ht="29.25" x14ac:dyDescent="0.2">
      <c r="A471" s="189" t="s">
        <v>1364</v>
      </c>
      <c r="B471" s="189" t="s">
        <v>1366</v>
      </c>
      <c r="C471" s="189" t="s">
        <v>71</v>
      </c>
      <c r="D471" s="189">
        <v>3</v>
      </c>
      <c r="E471" s="191" t="s">
        <v>4902</v>
      </c>
    </row>
    <row r="472" spans="1:5" ht="29.25" x14ac:dyDescent="0.2">
      <c r="A472" s="189" t="s">
        <v>1368</v>
      </c>
      <c r="B472" s="189" t="s">
        <v>585</v>
      </c>
      <c r="C472" s="189" t="s">
        <v>71</v>
      </c>
      <c r="D472" s="189">
        <v>3</v>
      </c>
      <c r="E472" s="191" t="s">
        <v>4902</v>
      </c>
    </row>
    <row r="473" spans="1:5" ht="29.25" x14ac:dyDescent="0.2">
      <c r="A473" s="189" t="s">
        <v>1369</v>
      </c>
      <c r="B473" s="189" t="s">
        <v>593</v>
      </c>
      <c r="C473" s="189" t="s">
        <v>71</v>
      </c>
      <c r="D473" s="189">
        <v>6</v>
      </c>
      <c r="E473" s="191" t="s">
        <v>4902</v>
      </c>
    </row>
    <row r="474" spans="1:5" ht="29.25" x14ac:dyDescent="0.2">
      <c r="A474" s="189" t="s">
        <v>1370</v>
      </c>
      <c r="B474" s="189" t="s">
        <v>1372</v>
      </c>
      <c r="C474" s="189" t="s">
        <v>71</v>
      </c>
      <c r="D474" s="189">
        <v>3</v>
      </c>
      <c r="E474" s="191" t="s">
        <v>4902</v>
      </c>
    </row>
    <row r="475" spans="1:5" ht="19.5" x14ac:dyDescent="0.2">
      <c r="A475" s="189" t="s">
        <v>1373</v>
      </c>
      <c r="B475" s="189" t="s">
        <v>1375</v>
      </c>
      <c r="C475" s="189" t="s">
        <v>85</v>
      </c>
      <c r="D475" s="189">
        <v>18</v>
      </c>
      <c r="E475" s="191" t="s">
        <v>4902</v>
      </c>
    </row>
    <row r="476" spans="1:5" ht="19.5" x14ac:dyDescent="0.2">
      <c r="A476" s="189" t="s">
        <v>1377</v>
      </c>
      <c r="B476" s="189" t="s">
        <v>504</v>
      </c>
      <c r="C476" s="189" t="s">
        <v>85</v>
      </c>
      <c r="D476" s="189">
        <v>9</v>
      </c>
      <c r="E476" s="191" t="s">
        <v>4902</v>
      </c>
    </row>
    <row r="477" spans="1:5" x14ac:dyDescent="0.2">
      <c r="A477" s="189" t="s">
        <v>1378</v>
      </c>
      <c r="B477" s="189" t="s">
        <v>681</v>
      </c>
      <c r="C477" s="189"/>
      <c r="D477" s="189"/>
      <c r="E477" s="191"/>
    </row>
    <row r="478" spans="1:5" ht="19.5" x14ac:dyDescent="0.2">
      <c r="A478" s="189" t="s">
        <v>1379</v>
      </c>
      <c r="B478" s="189" t="s">
        <v>1381</v>
      </c>
      <c r="C478" s="189" t="s">
        <v>71</v>
      </c>
      <c r="D478" s="189">
        <v>51</v>
      </c>
      <c r="E478" s="191" t="s">
        <v>4903</v>
      </c>
    </row>
    <row r="479" spans="1:5" ht="19.5" x14ac:dyDescent="0.2">
      <c r="A479" s="189" t="s">
        <v>1383</v>
      </c>
      <c r="B479" s="189" t="s">
        <v>1385</v>
      </c>
      <c r="C479" s="189" t="s">
        <v>71</v>
      </c>
      <c r="D479" s="189">
        <v>46</v>
      </c>
      <c r="E479" s="191" t="s">
        <v>4903</v>
      </c>
    </row>
    <row r="480" spans="1:5" ht="58.5" x14ac:dyDescent="0.2">
      <c r="A480" s="189" t="s">
        <v>1387</v>
      </c>
      <c r="B480" s="189" t="s">
        <v>1389</v>
      </c>
      <c r="C480" s="189" t="s">
        <v>85</v>
      </c>
      <c r="D480" s="189">
        <v>346.29</v>
      </c>
      <c r="E480" s="191" t="s">
        <v>4904</v>
      </c>
    </row>
    <row r="481" spans="1:5" ht="58.5" x14ac:dyDescent="0.2">
      <c r="A481" s="189" t="s">
        <v>1391</v>
      </c>
      <c r="B481" s="189" t="s">
        <v>714</v>
      </c>
      <c r="C481" s="189" t="s">
        <v>85</v>
      </c>
      <c r="D481" s="189">
        <v>573.09</v>
      </c>
      <c r="E481" s="191" t="s">
        <v>4905</v>
      </c>
    </row>
    <row r="482" spans="1:5" ht="58.5" x14ac:dyDescent="0.2">
      <c r="A482" s="189" t="s">
        <v>1392</v>
      </c>
      <c r="B482" s="189" t="s">
        <v>1394</v>
      </c>
      <c r="C482" s="189" t="s">
        <v>85</v>
      </c>
      <c r="D482" s="189">
        <v>59.52</v>
      </c>
      <c r="E482" s="191" t="s">
        <v>4906</v>
      </c>
    </row>
    <row r="483" spans="1:5" ht="19.5" x14ac:dyDescent="0.2">
      <c r="A483" s="189" t="s">
        <v>1396</v>
      </c>
      <c r="B483" s="189" t="s">
        <v>1398</v>
      </c>
      <c r="C483" s="189" t="s">
        <v>71</v>
      </c>
      <c r="D483" s="189">
        <v>6</v>
      </c>
      <c r="E483" s="191" t="s">
        <v>4907</v>
      </c>
    </row>
    <row r="484" spans="1:5" ht="19.5" x14ac:dyDescent="0.2">
      <c r="A484" s="189" t="s">
        <v>1400</v>
      </c>
      <c r="B484" s="189" t="s">
        <v>694</v>
      </c>
      <c r="C484" s="189" t="s">
        <v>71</v>
      </c>
      <c r="D484" s="189">
        <v>6</v>
      </c>
      <c r="E484" s="191" t="s">
        <v>4907</v>
      </c>
    </row>
    <row r="485" spans="1:5" ht="19.5" x14ac:dyDescent="0.2">
      <c r="A485" s="189" t="s">
        <v>1401</v>
      </c>
      <c r="B485" s="189" t="s">
        <v>698</v>
      </c>
      <c r="C485" s="189" t="s">
        <v>71</v>
      </c>
      <c r="D485" s="189">
        <v>3</v>
      </c>
      <c r="E485" s="191" t="s">
        <v>4907</v>
      </c>
    </row>
    <row r="486" spans="1:5" ht="19.5" x14ac:dyDescent="0.2">
      <c r="A486" s="189" t="s">
        <v>1402</v>
      </c>
      <c r="B486" s="189" t="s">
        <v>987</v>
      </c>
      <c r="C486" s="189" t="s">
        <v>71</v>
      </c>
      <c r="D486" s="189">
        <v>22</v>
      </c>
      <c r="E486" s="191" t="s">
        <v>4907</v>
      </c>
    </row>
    <row r="487" spans="1:5" ht="19.5" x14ac:dyDescent="0.2">
      <c r="A487" s="189" t="s">
        <v>1403</v>
      </c>
      <c r="B487" s="189" t="s">
        <v>1405</v>
      </c>
      <c r="C487" s="189" t="s">
        <v>71</v>
      </c>
      <c r="D487" s="189">
        <v>10</v>
      </c>
      <c r="E487" s="191" t="s">
        <v>4907</v>
      </c>
    </row>
    <row r="488" spans="1:5" ht="19.5" x14ac:dyDescent="0.2">
      <c r="A488" s="189" t="s">
        <v>1407</v>
      </c>
      <c r="B488" s="189" t="s">
        <v>1409</v>
      </c>
      <c r="C488" s="189" t="s">
        <v>71</v>
      </c>
      <c r="D488" s="189">
        <v>1</v>
      </c>
      <c r="E488" s="191" t="s">
        <v>4907</v>
      </c>
    </row>
    <row r="489" spans="1:5" ht="19.5" x14ac:dyDescent="0.2">
      <c r="A489" s="189" t="s">
        <v>1411</v>
      </c>
      <c r="B489" s="189" t="s">
        <v>706</v>
      </c>
      <c r="C489" s="189" t="s">
        <v>71</v>
      </c>
      <c r="D489" s="189">
        <v>9</v>
      </c>
      <c r="E489" s="191" t="s">
        <v>4907</v>
      </c>
    </row>
    <row r="490" spans="1:5" ht="19.5" x14ac:dyDescent="0.2">
      <c r="A490" s="189" t="s">
        <v>1412</v>
      </c>
      <c r="B490" s="189" t="s">
        <v>994</v>
      </c>
      <c r="C490" s="189" t="s">
        <v>71</v>
      </c>
      <c r="D490" s="189">
        <v>2</v>
      </c>
      <c r="E490" s="191" t="s">
        <v>4907</v>
      </c>
    </row>
    <row r="491" spans="1:5" ht="19.5" x14ac:dyDescent="0.2">
      <c r="A491" s="189" t="s">
        <v>1413</v>
      </c>
      <c r="B491" s="189" t="s">
        <v>1415</v>
      </c>
      <c r="C491" s="189" t="s">
        <v>71</v>
      </c>
      <c r="D491" s="189">
        <v>3</v>
      </c>
      <c r="E491" s="191" t="s">
        <v>4907</v>
      </c>
    </row>
    <row r="492" spans="1:5" ht="19.5" x14ac:dyDescent="0.2">
      <c r="A492" s="189" t="s">
        <v>1417</v>
      </c>
      <c r="B492" s="189" t="s">
        <v>1419</v>
      </c>
      <c r="C492" s="189" t="s">
        <v>71</v>
      </c>
      <c r="D492" s="189">
        <v>8</v>
      </c>
      <c r="E492" s="191" t="s">
        <v>4907</v>
      </c>
    </row>
    <row r="493" spans="1:5" ht="19.5" x14ac:dyDescent="0.2">
      <c r="A493" s="189" t="s">
        <v>1421</v>
      </c>
      <c r="B493" s="189" t="s">
        <v>1017</v>
      </c>
      <c r="C493" s="189" t="s">
        <v>85</v>
      </c>
      <c r="D493" s="189">
        <v>276.75</v>
      </c>
      <c r="E493" s="191" t="s">
        <v>4907</v>
      </c>
    </row>
    <row r="494" spans="1:5" ht="19.5" x14ac:dyDescent="0.2">
      <c r="A494" s="189" t="s">
        <v>1422</v>
      </c>
      <c r="B494" s="189" t="s">
        <v>979</v>
      </c>
      <c r="C494" s="189" t="s">
        <v>71</v>
      </c>
      <c r="D494" s="189">
        <v>46</v>
      </c>
      <c r="E494" s="191" t="s">
        <v>4907</v>
      </c>
    </row>
    <row r="495" spans="1:5" ht="19.5" x14ac:dyDescent="0.2">
      <c r="A495" s="189" t="s">
        <v>1423</v>
      </c>
      <c r="B495" s="189" t="s">
        <v>1425</v>
      </c>
      <c r="C495" s="189" t="s">
        <v>71</v>
      </c>
      <c r="D495" s="189">
        <v>3</v>
      </c>
      <c r="E495" s="191" t="s">
        <v>4907</v>
      </c>
    </row>
    <row r="496" spans="1:5" x14ac:dyDescent="0.2">
      <c r="A496" s="189" t="s">
        <v>18</v>
      </c>
      <c r="B496" s="189" t="s">
        <v>19</v>
      </c>
      <c r="C496" s="189"/>
      <c r="D496" s="189"/>
      <c r="E496" s="191"/>
    </row>
    <row r="497" spans="1:5" x14ac:dyDescent="0.2">
      <c r="A497" s="189" t="s">
        <v>1427</v>
      </c>
      <c r="B497" s="189" t="s">
        <v>1429</v>
      </c>
      <c r="C497" s="189" t="s">
        <v>58</v>
      </c>
      <c r="D497" s="189">
        <v>572.66999999999996</v>
      </c>
      <c r="E497" s="191" t="s">
        <v>4908</v>
      </c>
    </row>
    <row r="498" spans="1:5" ht="19.5" x14ac:dyDescent="0.2">
      <c r="A498" s="189" t="s">
        <v>1431</v>
      </c>
      <c r="B498" s="189" t="s">
        <v>1433</v>
      </c>
      <c r="C498" s="189" t="s">
        <v>131</v>
      </c>
      <c r="D498" s="189">
        <v>85.9</v>
      </c>
      <c r="E498" s="191" t="s">
        <v>4909</v>
      </c>
    </row>
    <row r="499" spans="1:5" ht="19.5" x14ac:dyDescent="0.2">
      <c r="A499" s="189" t="s">
        <v>1435</v>
      </c>
      <c r="B499" s="189" t="s">
        <v>1437</v>
      </c>
      <c r="C499" s="189" t="s">
        <v>58</v>
      </c>
      <c r="D499" s="189">
        <v>572.66999999999996</v>
      </c>
      <c r="E499" s="191" t="s">
        <v>4908</v>
      </c>
    </row>
    <row r="500" spans="1:5" ht="19.5" x14ac:dyDescent="0.2">
      <c r="A500" s="189" t="s">
        <v>1439</v>
      </c>
      <c r="B500" s="189" t="s">
        <v>195</v>
      </c>
      <c r="C500" s="189" t="s">
        <v>58</v>
      </c>
      <c r="D500" s="189">
        <v>572.66999999999996</v>
      </c>
      <c r="E500" s="191" t="s">
        <v>4908</v>
      </c>
    </row>
    <row r="501" spans="1:5" ht="29.25" x14ac:dyDescent="0.2">
      <c r="A501" s="189" t="s">
        <v>1440</v>
      </c>
      <c r="B501" s="189" t="s">
        <v>1442</v>
      </c>
      <c r="C501" s="189" t="s">
        <v>131</v>
      </c>
      <c r="D501" s="189">
        <v>32.61</v>
      </c>
      <c r="E501" s="191" t="s">
        <v>4910</v>
      </c>
    </row>
    <row r="502" spans="1:5" ht="29.25" x14ac:dyDescent="0.2">
      <c r="A502" s="189" t="s">
        <v>1444</v>
      </c>
      <c r="B502" s="189" t="s">
        <v>1103</v>
      </c>
      <c r="C502" s="189" t="s">
        <v>58</v>
      </c>
      <c r="D502" s="189">
        <v>164.97</v>
      </c>
      <c r="E502" s="191" t="s">
        <v>4908</v>
      </c>
    </row>
    <row r="503" spans="1:5" ht="19.5" x14ac:dyDescent="0.2">
      <c r="A503" s="189" t="s">
        <v>1445</v>
      </c>
      <c r="B503" s="189" t="s">
        <v>1447</v>
      </c>
      <c r="C503" s="189" t="s">
        <v>58</v>
      </c>
      <c r="D503" s="189">
        <v>257.45999999999998</v>
      </c>
      <c r="E503" s="191" t="s">
        <v>4908</v>
      </c>
    </row>
    <row r="504" spans="1:5" x14ac:dyDescent="0.2">
      <c r="A504" s="189" t="s">
        <v>1449</v>
      </c>
      <c r="B504" s="189" t="s">
        <v>1451</v>
      </c>
      <c r="C504" s="189" t="s">
        <v>58</v>
      </c>
      <c r="D504" s="189">
        <v>257.45999999999998</v>
      </c>
      <c r="E504" s="191" t="s">
        <v>4908</v>
      </c>
    </row>
    <row r="505" spans="1:5" ht="19.5" x14ac:dyDescent="0.2">
      <c r="A505" s="189" t="s">
        <v>1453</v>
      </c>
      <c r="B505" s="189" t="s">
        <v>1455</v>
      </c>
      <c r="C505" s="189" t="s">
        <v>58</v>
      </c>
      <c r="D505" s="189">
        <v>257.45999999999998</v>
      </c>
      <c r="E505" s="191" t="s">
        <v>4911</v>
      </c>
    </row>
    <row r="506" spans="1:5" x14ac:dyDescent="0.2">
      <c r="A506" s="189" t="s">
        <v>1457</v>
      </c>
      <c r="B506" s="189" t="s">
        <v>1459</v>
      </c>
      <c r="C506" s="189" t="s">
        <v>389</v>
      </c>
      <c r="D506" s="189">
        <v>150.24</v>
      </c>
      <c r="E506" s="191" t="s">
        <v>4908</v>
      </c>
    </row>
    <row r="507" spans="1:5" ht="19.5" x14ac:dyDescent="0.2">
      <c r="A507" s="189" t="s">
        <v>1461</v>
      </c>
      <c r="B507" s="189" t="s">
        <v>1463</v>
      </c>
      <c r="C507" s="189" t="s">
        <v>58</v>
      </c>
      <c r="D507" s="189">
        <v>164.97</v>
      </c>
      <c r="E507" s="191" t="s">
        <v>4908</v>
      </c>
    </row>
    <row r="508" spans="1:5" ht="19.5" x14ac:dyDescent="0.2">
      <c r="A508" s="189" t="s">
        <v>1465</v>
      </c>
      <c r="B508" s="189" t="s">
        <v>278</v>
      </c>
      <c r="C508" s="189" t="s">
        <v>58</v>
      </c>
      <c r="D508" s="189">
        <v>164.97</v>
      </c>
      <c r="E508" s="191" t="s">
        <v>4908</v>
      </c>
    </row>
    <row r="509" spans="1:5" ht="19.5" x14ac:dyDescent="0.2">
      <c r="A509" s="189" t="s">
        <v>1466</v>
      </c>
      <c r="B509" s="189" t="s">
        <v>1468</v>
      </c>
      <c r="C509" s="189" t="s">
        <v>58</v>
      </c>
      <c r="D509" s="189">
        <v>164.97</v>
      </c>
      <c r="E509" s="191" t="s">
        <v>4908</v>
      </c>
    </row>
    <row r="510" spans="1:5" x14ac:dyDescent="0.2">
      <c r="A510" s="189" t="s">
        <v>1470</v>
      </c>
      <c r="B510" s="189" t="s">
        <v>1472</v>
      </c>
      <c r="C510" s="189" t="s">
        <v>58</v>
      </c>
      <c r="D510" s="189">
        <v>164.97</v>
      </c>
      <c r="E510" s="191" t="s">
        <v>4908</v>
      </c>
    </row>
    <row r="511" spans="1:5" ht="19.5" x14ac:dyDescent="0.2">
      <c r="A511" s="189" t="s">
        <v>1474</v>
      </c>
      <c r="B511" s="189" t="s">
        <v>1476</v>
      </c>
      <c r="C511" s="189" t="s">
        <v>71</v>
      </c>
      <c r="D511" s="189">
        <v>6</v>
      </c>
      <c r="E511" s="191" t="s">
        <v>4908</v>
      </c>
    </row>
    <row r="512" spans="1:5" ht="29.25" x14ac:dyDescent="0.2">
      <c r="A512" s="189" t="s">
        <v>1478</v>
      </c>
      <c r="B512" s="189" t="s">
        <v>1480</v>
      </c>
      <c r="C512" s="189" t="s">
        <v>85</v>
      </c>
      <c r="D512" s="189">
        <v>138.44999999999999</v>
      </c>
      <c r="E512" s="191" t="s">
        <v>4908</v>
      </c>
    </row>
    <row r="513" spans="1:5" ht="19.5" x14ac:dyDescent="0.2">
      <c r="A513" s="189" t="s">
        <v>1482</v>
      </c>
      <c r="B513" s="189" t="s">
        <v>1484</v>
      </c>
      <c r="C513" s="189" t="s">
        <v>71</v>
      </c>
      <c r="D513" s="189">
        <v>2</v>
      </c>
      <c r="E513" s="191" t="s">
        <v>4912</v>
      </c>
    </row>
    <row r="514" spans="1:5" x14ac:dyDescent="0.2">
      <c r="A514" s="189" t="s">
        <v>1486</v>
      </c>
      <c r="B514" s="189" t="s">
        <v>1488</v>
      </c>
      <c r="C514" s="189" t="s">
        <v>1489</v>
      </c>
      <c r="D514" s="189">
        <v>1</v>
      </c>
      <c r="E514" s="191" t="s">
        <v>4908</v>
      </c>
    </row>
    <row r="515" spans="1:5" x14ac:dyDescent="0.2">
      <c r="A515" s="189" t="s">
        <v>20</v>
      </c>
      <c r="B515" s="189" t="s">
        <v>21</v>
      </c>
      <c r="C515" s="189"/>
      <c r="D515" s="189"/>
      <c r="E515" s="191"/>
    </row>
    <row r="516" spans="1:5" x14ac:dyDescent="0.2">
      <c r="A516" s="189" t="s">
        <v>1491</v>
      </c>
      <c r="B516" s="189" t="s">
        <v>1167</v>
      </c>
      <c r="C516" s="189"/>
      <c r="D516" s="189"/>
      <c r="E516" s="191"/>
    </row>
    <row r="517" spans="1:5" ht="19.5" x14ac:dyDescent="0.2">
      <c r="A517" s="189" t="s">
        <v>1492</v>
      </c>
      <c r="B517" s="189" t="s">
        <v>1494</v>
      </c>
      <c r="C517" s="189" t="s">
        <v>131</v>
      </c>
      <c r="D517" s="189">
        <v>19.850000000000001</v>
      </c>
      <c r="E517" s="191" t="s">
        <v>4913</v>
      </c>
    </row>
    <row r="518" spans="1:5" ht="19.5" x14ac:dyDescent="0.2">
      <c r="A518" s="189" t="s">
        <v>1496</v>
      </c>
      <c r="B518" s="189" t="s">
        <v>1170</v>
      </c>
      <c r="C518" s="189" t="s">
        <v>131</v>
      </c>
      <c r="D518" s="189">
        <v>17.95</v>
      </c>
      <c r="E518" s="191" t="s">
        <v>4913</v>
      </c>
    </row>
    <row r="519" spans="1:5" ht="19.5" x14ac:dyDescent="0.2">
      <c r="A519" s="189" t="s">
        <v>1497</v>
      </c>
      <c r="B519" s="189" t="s">
        <v>1190</v>
      </c>
      <c r="C519" s="189" t="s">
        <v>58</v>
      </c>
      <c r="D519" s="189">
        <v>281.82</v>
      </c>
      <c r="E519" s="191" t="s">
        <v>4913</v>
      </c>
    </row>
    <row r="520" spans="1:5" ht="19.5" x14ac:dyDescent="0.2">
      <c r="A520" s="189" t="s">
        <v>1498</v>
      </c>
      <c r="B520" s="189" t="s">
        <v>1194</v>
      </c>
      <c r="C520" s="189" t="s">
        <v>58</v>
      </c>
      <c r="D520" s="189">
        <v>281.82</v>
      </c>
      <c r="E520" s="191" t="s">
        <v>4913</v>
      </c>
    </row>
    <row r="521" spans="1:5" x14ac:dyDescent="0.2">
      <c r="A521" s="189" t="s">
        <v>1499</v>
      </c>
      <c r="B521" s="189" t="s">
        <v>312</v>
      </c>
      <c r="C521" s="189"/>
      <c r="D521" s="189"/>
      <c r="E521" s="191"/>
    </row>
    <row r="522" spans="1:5" ht="29.25" x14ac:dyDescent="0.2">
      <c r="A522" s="189" t="s">
        <v>1500</v>
      </c>
      <c r="B522" s="189" t="s">
        <v>315</v>
      </c>
      <c r="C522" s="189" t="s">
        <v>58</v>
      </c>
      <c r="D522" s="189">
        <v>106.12</v>
      </c>
      <c r="E522" s="191" t="s">
        <v>4913</v>
      </c>
    </row>
    <row r="523" spans="1:5" ht="19.5" x14ac:dyDescent="0.2">
      <c r="A523" s="189" t="s">
        <v>1501</v>
      </c>
      <c r="B523" s="189" t="s">
        <v>319</v>
      </c>
      <c r="C523" s="189" t="s">
        <v>85</v>
      </c>
      <c r="D523" s="189">
        <v>36.24</v>
      </c>
      <c r="E523" s="191" t="s">
        <v>4913</v>
      </c>
    </row>
    <row r="524" spans="1:5" ht="19.5" x14ac:dyDescent="0.2">
      <c r="A524" s="189" t="s">
        <v>1502</v>
      </c>
      <c r="B524" s="189" t="s">
        <v>323</v>
      </c>
      <c r="C524" s="189" t="s">
        <v>85</v>
      </c>
      <c r="D524" s="189">
        <v>14.96</v>
      </c>
      <c r="E524" s="191" t="s">
        <v>4913</v>
      </c>
    </row>
    <row r="525" spans="1:5" x14ac:dyDescent="0.2">
      <c r="A525" s="189" t="s">
        <v>1503</v>
      </c>
      <c r="B525" s="189" t="s">
        <v>915</v>
      </c>
      <c r="C525" s="189"/>
      <c r="D525" s="189"/>
      <c r="E525" s="191"/>
    </row>
    <row r="526" spans="1:5" ht="29.25" x14ac:dyDescent="0.2">
      <c r="A526" s="189" t="s">
        <v>1504</v>
      </c>
      <c r="B526" s="189" t="s">
        <v>1506</v>
      </c>
      <c r="C526" s="189" t="s">
        <v>58</v>
      </c>
      <c r="D526" s="189">
        <v>112</v>
      </c>
      <c r="E526" s="191" t="s">
        <v>4914</v>
      </c>
    </row>
    <row r="527" spans="1:5" ht="29.25" x14ac:dyDescent="0.2">
      <c r="A527" s="189" t="s">
        <v>1508</v>
      </c>
      <c r="B527" s="189" t="s">
        <v>1510</v>
      </c>
      <c r="C527" s="189" t="s">
        <v>85</v>
      </c>
      <c r="D527" s="189">
        <v>35.200000000000003</v>
      </c>
      <c r="E527" s="191" t="s">
        <v>4915</v>
      </c>
    </row>
    <row r="528" spans="1:5" ht="29.25" x14ac:dyDescent="0.2">
      <c r="A528" s="189" t="s">
        <v>1512</v>
      </c>
      <c r="B528" s="189" t="s">
        <v>1514</v>
      </c>
      <c r="C528" s="189" t="s">
        <v>85</v>
      </c>
      <c r="D528" s="189">
        <v>38.5</v>
      </c>
      <c r="E528" s="191" t="s">
        <v>4916</v>
      </c>
    </row>
    <row r="529" spans="1:5" ht="29.25" x14ac:dyDescent="0.2">
      <c r="A529" s="189" t="s">
        <v>1516</v>
      </c>
      <c r="B529" s="189" t="s">
        <v>1518</v>
      </c>
      <c r="C529" s="189" t="s">
        <v>85</v>
      </c>
      <c r="D529" s="189">
        <v>32</v>
      </c>
      <c r="E529" s="191" t="s">
        <v>4917</v>
      </c>
    </row>
    <row r="530" spans="1:5" ht="39" x14ac:dyDescent="0.2">
      <c r="A530" s="189" t="s">
        <v>1520</v>
      </c>
      <c r="B530" s="189" t="s">
        <v>1227</v>
      </c>
      <c r="C530" s="189" t="s">
        <v>58</v>
      </c>
      <c r="D530" s="189">
        <v>385.6</v>
      </c>
      <c r="E530" s="191" t="s">
        <v>4918</v>
      </c>
    </row>
    <row r="531" spans="1:5" ht="19.5" x14ac:dyDescent="0.2">
      <c r="A531" s="189" t="s">
        <v>1521</v>
      </c>
      <c r="B531" s="189" t="s">
        <v>1523</v>
      </c>
      <c r="C531" s="189" t="s">
        <v>85</v>
      </c>
      <c r="D531" s="189">
        <v>32</v>
      </c>
      <c r="E531" s="191" t="s">
        <v>4913</v>
      </c>
    </row>
    <row r="532" spans="1:5" x14ac:dyDescent="0.2">
      <c r="A532" s="189" t="s">
        <v>1525</v>
      </c>
      <c r="B532" s="189" t="s">
        <v>1234</v>
      </c>
      <c r="C532" s="189"/>
      <c r="D532" s="189"/>
      <c r="E532" s="191"/>
    </row>
    <row r="533" spans="1:5" ht="19.5" x14ac:dyDescent="0.2">
      <c r="A533" s="189" t="s">
        <v>1526</v>
      </c>
      <c r="B533" s="189" t="s">
        <v>1528</v>
      </c>
      <c r="C533" s="189" t="s">
        <v>71</v>
      </c>
      <c r="D533" s="189">
        <v>7</v>
      </c>
      <c r="E533" s="191" t="s">
        <v>4913</v>
      </c>
    </row>
    <row r="534" spans="1:5" ht="39" x14ac:dyDescent="0.2">
      <c r="A534" s="189" t="s">
        <v>1530</v>
      </c>
      <c r="B534" s="189" t="s">
        <v>1247</v>
      </c>
      <c r="C534" s="189" t="s">
        <v>71</v>
      </c>
      <c r="D534" s="189">
        <v>5</v>
      </c>
      <c r="E534" s="191" t="s">
        <v>4913</v>
      </c>
    </row>
    <row r="535" spans="1:5" ht="19.5" x14ac:dyDescent="0.2">
      <c r="A535" s="189" t="s">
        <v>1531</v>
      </c>
      <c r="B535" s="189" t="s">
        <v>1251</v>
      </c>
      <c r="C535" s="189" t="s">
        <v>58</v>
      </c>
      <c r="D535" s="189">
        <v>21</v>
      </c>
      <c r="E535" s="191" t="s">
        <v>4913</v>
      </c>
    </row>
    <row r="536" spans="1:5" ht="19.5" x14ac:dyDescent="0.2">
      <c r="A536" s="189" t="s">
        <v>1532</v>
      </c>
      <c r="B536" s="189" t="s">
        <v>1255</v>
      </c>
      <c r="C536" s="189" t="s">
        <v>389</v>
      </c>
      <c r="D536" s="189">
        <v>11.52</v>
      </c>
      <c r="E536" s="191" t="s">
        <v>4913</v>
      </c>
    </row>
    <row r="537" spans="1:5" ht="19.5" x14ac:dyDescent="0.2">
      <c r="A537" s="189" t="s">
        <v>1533</v>
      </c>
      <c r="B537" s="189" t="s">
        <v>1535</v>
      </c>
      <c r="C537" s="189" t="s">
        <v>389</v>
      </c>
      <c r="D537" s="189">
        <v>2.9</v>
      </c>
      <c r="E537" s="191" t="s">
        <v>4913</v>
      </c>
    </row>
    <row r="538" spans="1:5" ht="19.5" x14ac:dyDescent="0.2">
      <c r="A538" s="189" t="s">
        <v>1537</v>
      </c>
      <c r="B538" s="189" t="s">
        <v>453</v>
      </c>
      <c r="C538" s="189" t="s">
        <v>58</v>
      </c>
      <c r="D538" s="189">
        <v>1.89</v>
      </c>
      <c r="E538" s="191" t="s">
        <v>4913</v>
      </c>
    </row>
    <row r="539" spans="1:5" ht="19.5" x14ac:dyDescent="0.2">
      <c r="A539" s="189" t="s">
        <v>1538</v>
      </c>
      <c r="B539" s="189" t="s">
        <v>1540</v>
      </c>
      <c r="C539" s="189" t="s">
        <v>71</v>
      </c>
      <c r="D539" s="189">
        <v>3</v>
      </c>
      <c r="E539" s="191" t="s">
        <v>4913</v>
      </c>
    </row>
    <row r="540" spans="1:5" x14ac:dyDescent="0.2">
      <c r="A540" s="189" t="s">
        <v>1542</v>
      </c>
      <c r="B540" s="189" t="s">
        <v>340</v>
      </c>
      <c r="C540" s="189"/>
      <c r="D540" s="189"/>
      <c r="E540" s="191"/>
    </row>
    <row r="541" spans="1:5" x14ac:dyDescent="0.2">
      <c r="A541" s="189" t="s">
        <v>1543</v>
      </c>
      <c r="B541" s="189" t="s">
        <v>1262</v>
      </c>
      <c r="C541" s="189"/>
      <c r="D541" s="189"/>
      <c r="E541" s="191"/>
    </row>
    <row r="542" spans="1:5" ht="29.25" x14ac:dyDescent="0.2">
      <c r="A542" s="189" t="s">
        <v>1544</v>
      </c>
      <c r="B542" s="189" t="s">
        <v>345</v>
      </c>
      <c r="C542" s="189" t="s">
        <v>58</v>
      </c>
      <c r="D542" s="189">
        <v>224.33</v>
      </c>
      <c r="E542" s="191" t="s">
        <v>4913</v>
      </c>
    </row>
    <row r="543" spans="1:5" ht="19.5" x14ac:dyDescent="0.2">
      <c r="A543" s="189" t="s">
        <v>1545</v>
      </c>
      <c r="B543" s="189" t="s">
        <v>199</v>
      </c>
      <c r="C543" s="189" t="s">
        <v>58</v>
      </c>
      <c r="D543" s="189">
        <v>224.33</v>
      </c>
      <c r="E543" s="191" t="s">
        <v>4913</v>
      </c>
    </row>
    <row r="544" spans="1:5" ht="19.5" x14ac:dyDescent="0.2">
      <c r="A544" s="189" t="s">
        <v>1546</v>
      </c>
      <c r="B544" s="189" t="s">
        <v>350</v>
      </c>
      <c r="C544" s="189" t="s">
        <v>58</v>
      </c>
      <c r="D544" s="189">
        <v>224.33</v>
      </c>
      <c r="E544" s="191" t="s">
        <v>4913</v>
      </c>
    </row>
    <row r="545" spans="1:5" ht="29.25" x14ac:dyDescent="0.2">
      <c r="A545" s="189" t="s">
        <v>1547</v>
      </c>
      <c r="B545" s="189" t="s">
        <v>1268</v>
      </c>
      <c r="C545" s="189" t="s">
        <v>58</v>
      </c>
      <c r="D545" s="189">
        <v>224.33</v>
      </c>
      <c r="E545" s="191" t="s">
        <v>4913</v>
      </c>
    </row>
    <row r="546" spans="1:5" ht="19.5" x14ac:dyDescent="0.2">
      <c r="A546" s="189" t="s">
        <v>1548</v>
      </c>
      <c r="B546" s="189" t="s">
        <v>1272</v>
      </c>
      <c r="C546" s="189" t="s">
        <v>58</v>
      </c>
      <c r="D546" s="189">
        <v>65.819999999999993</v>
      </c>
      <c r="E546" s="191" t="s">
        <v>4913</v>
      </c>
    </row>
    <row r="547" spans="1:5" ht="39" x14ac:dyDescent="0.2">
      <c r="A547" s="189" t="s">
        <v>1549</v>
      </c>
      <c r="B547" s="189" t="s">
        <v>1551</v>
      </c>
      <c r="C547" s="189" t="s">
        <v>58</v>
      </c>
      <c r="D547" s="189">
        <v>158.5</v>
      </c>
      <c r="E547" s="191" t="s">
        <v>4913</v>
      </c>
    </row>
    <row r="548" spans="1:5" x14ac:dyDescent="0.2">
      <c r="A548" s="189" t="s">
        <v>1553</v>
      </c>
      <c r="B548" s="189" t="s">
        <v>365</v>
      </c>
      <c r="C548" s="189"/>
      <c r="D548" s="189"/>
      <c r="E548" s="191"/>
    </row>
    <row r="549" spans="1:5" ht="29.25" x14ac:dyDescent="0.2">
      <c r="A549" s="189" t="s">
        <v>1554</v>
      </c>
      <c r="B549" s="189" t="s">
        <v>368</v>
      </c>
      <c r="C549" s="189" t="s">
        <v>58</v>
      </c>
      <c r="D549" s="189">
        <v>183.14</v>
      </c>
      <c r="E549" s="191" t="s">
        <v>4913</v>
      </c>
    </row>
    <row r="550" spans="1:5" ht="29.25" x14ac:dyDescent="0.2">
      <c r="A550" s="189" t="s">
        <v>1555</v>
      </c>
      <c r="B550" s="189" t="s">
        <v>372</v>
      </c>
      <c r="C550" s="189" t="s">
        <v>58</v>
      </c>
      <c r="D550" s="189">
        <v>183.14</v>
      </c>
      <c r="E550" s="191" t="s">
        <v>4913</v>
      </c>
    </row>
    <row r="551" spans="1:5" ht="19.5" x14ac:dyDescent="0.2">
      <c r="A551" s="189" t="s">
        <v>1556</v>
      </c>
      <c r="B551" s="189" t="s">
        <v>376</v>
      </c>
      <c r="C551" s="189" t="s">
        <v>58</v>
      </c>
      <c r="D551" s="189">
        <v>164.01</v>
      </c>
      <c r="E551" s="191" t="s">
        <v>4913</v>
      </c>
    </row>
    <row r="552" spans="1:5" ht="29.25" x14ac:dyDescent="0.2">
      <c r="A552" s="189" t="s">
        <v>1557</v>
      </c>
      <c r="B552" s="189" t="s">
        <v>380</v>
      </c>
      <c r="C552" s="189" t="s">
        <v>58</v>
      </c>
      <c r="D552" s="189">
        <v>221.84</v>
      </c>
      <c r="E552" s="191" t="s">
        <v>4913</v>
      </c>
    </row>
    <row r="553" spans="1:5" ht="29.25" x14ac:dyDescent="0.2">
      <c r="A553" s="189" t="s">
        <v>1558</v>
      </c>
      <c r="B553" s="189" t="s">
        <v>384</v>
      </c>
      <c r="C553" s="189" t="s">
        <v>58</v>
      </c>
      <c r="D553" s="189">
        <v>221.84</v>
      </c>
      <c r="E553" s="191" t="s">
        <v>4913</v>
      </c>
    </row>
    <row r="554" spans="1:5" x14ac:dyDescent="0.2">
      <c r="A554" s="189" t="s">
        <v>1559</v>
      </c>
      <c r="B554" s="189" t="s">
        <v>404</v>
      </c>
      <c r="C554" s="189"/>
      <c r="D554" s="189"/>
      <c r="E554" s="191"/>
    </row>
    <row r="555" spans="1:5" ht="19.5" x14ac:dyDescent="0.2">
      <c r="A555" s="189" t="s">
        <v>1560</v>
      </c>
      <c r="B555" s="189" t="s">
        <v>407</v>
      </c>
      <c r="C555" s="189" t="s">
        <v>58</v>
      </c>
      <c r="D555" s="189">
        <v>587.77</v>
      </c>
      <c r="E555" s="191" t="s">
        <v>4913</v>
      </c>
    </row>
    <row r="556" spans="1:5" ht="19.5" x14ac:dyDescent="0.2">
      <c r="A556" s="189" t="s">
        <v>1561</v>
      </c>
      <c r="B556" s="189" t="s">
        <v>411</v>
      </c>
      <c r="C556" s="189" t="s">
        <v>58</v>
      </c>
      <c r="D556" s="189">
        <v>587.77</v>
      </c>
      <c r="E556" s="191" t="s">
        <v>4913</v>
      </c>
    </row>
    <row r="557" spans="1:5" ht="19.5" x14ac:dyDescent="0.2">
      <c r="A557" s="189" t="s">
        <v>1562</v>
      </c>
      <c r="B557" s="189" t="s">
        <v>415</v>
      </c>
      <c r="C557" s="189" t="s">
        <v>58</v>
      </c>
      <c r="D557" s="189">
        <v>365.93</v>
      </c>
      <c r="E557" s="191" t="s">
        <v>4913</v>
      </c>
    </row>
    <row r="558" spans="1:5" ht="19.5" x14ac:dyDescent="0.2">
      <c r="A558" s="189" t="s">
        <v>1563</v>
      </c>
      <c r="B558" s="189" t="s">
        <v>1289</v>
      </c>
      <c r="C558" s="189" t="s">
        <v>58</v>
      </c>
      <c r="D558" s="189">
        <v>221.84</v>
      </c>
      <c r="E558" s="191" t="s">
        <v>4913</v>
      </c>
    </row>
    <row r="559" spans="1:5" ht="19.5" x14ac:dyDescent="0.2">
      <c r="A559" s="189" t="s">
        <v>1564</v>
      </c>
      <c r="B559" s="189" t="s">
        <v>419</v>
      </c>
      <c r="C559" s="189" t="s">
        <v>58</v>
      </c>
      <c r="D559" s="189">
        <v>224.33</v>
      </c>
      <c r="E559" s="191" t="s">
        <v>4913</v>
      </c>
    </row>
    <row r="560" spans="1:5" ht="19.5" x14ac:dyDescent="0.2">
      <c r="A560" s="189" t="s">
        <v>1565</v>
      </c>
      <c r="B560" s="189" t="s">
        <v>427</v>
      </c>
      <c r="C560" s="189" t="s">
        <v>58</v>
      </c>
      <c r="D560" s="189">
        <v>224.33</v>
      </c>
      <c r="E560" s="191" t="s">
        <v>4913</v>
      </c>
    </row>
    <row r="561" spans="1:5" x14ac:dyDescent="0.2">
      <c r="A561" s="189" t="s">
        <v>1566</v>
      </c>
      <c r="B561" s="189" t="s">
        <v>681</v>
      </c>
      <c r="C561" s="189"/>
      <c r="D561" s="189"/>
      <c r="E561" s="191"/>
    </row>
    <row r="562" spans="1:5" ht="19.5" x14ac:dyDescent="0.2">
      <c r="A562" s="189" t="s">
        <v>1567</v>
      </c>
      <c r="B562" s="189" t="s">
        <v>1381</v>
      </c>
      <c r="C562" s="189" t="s">
        <v>71</v>
      </c>
      <c r="D562" s="189">
        <v>52</v>
      </c>
      <c r="E562" s="191" t="s">
        <v>4919</v>
      </c>
    </row>
    <row r="563" spans="1:5" ht="19.5" x14ac:dyDescent="0.2">
      <c r="A563" s="189" t="s">
        <v>1568</v>
      </c>
      <c r="B563" s="189" t="s">
        <v>1385</v>
      </c>
      <c r="C563" s="189" t="s">
        <v>71</v>
      </c>
      <c r="D563" s="189">
        <v>56</v>
      </c>
      <c r="E563" s="191" t="s">
        <v>4919</v>
      </c>
    </row>
    <row r="564" spans="1:5" ht="19.5" x14ac:dyDescent="0.2">
      <c r="A564" s="189" t="s">
        <v>1569</v>
      </c>
      <c r="B564" s="189" t="s">
        <v>1389</v>
      </c>
      <c r="C564" s="189" t="s">
        <v>85</v>
      </c>
      <c r="D564" s="189">
        <v>402.38</v>
      </c>
      <c r="E564" s="191" t="s">
        <v>4919</v>
      </c>
    </row>
    <row r="565" spans="1:5" ht="19.5" x14ac:dyDescent="0.2">
      <c r="A565" s="189" t="s">
        <v>1570</v>
      </c>
      <c r="B565" s="189" t="s">
        <v>714</v>
      </c>
      <c r="C565" s="189" t="s">
        <v>85</v>
      </c>
      <c r="D565" s="189">
        <v>842.06</v>
      </c>
      <c r="E565" s="191" t="s">
        <v>4919</v>
      </c>
    </row>
    <row r="566" spans="1:5" ht="19.5" x14ac:dyDescent="0.2">
      <c r="A566" s="189" t="s">
        <v>1571</v>
      </c>
      <c r="B566" s="189" t="s">
        <v>694</v>
      </c>
      <c r="C566" s="189" t="s">
        <v>71</v>
      </c>
      <c r="D566" s="189">
        <v>52</v>
      </c>
      <c r="E566" s="191" t="s">
        <v>4919</v>
      </c>
    </row>
    <row r="567" spans="1:5" ht="19.5" x14ac:dyDescent="0.2">
      <c r="A567" s="189" t="s">
        <v>1572</v>
      </c>
      <c r="B567" s="189" t="s">
        <v>1405</v>
      </c>
      <c r="C567" s="189" t="s">
        <v>71</v>
      </c>
      <c r="D567" s="189">
        <v>32</v>
      </c>
      <c r="E567" s="191" t="s">
        <v>4919</v>
      </c>
    </row>
    <row r="568" spans="1:5" ht="19.5" x14ac:dyDescent="0.2">
      <c r="A568" s="189" t="s">
        <v>1573</v>
      </c>
      <c r="B568" s="189" t="s">
        <v>1575</v>
      </c>
      <c r="C568" s="189" t="s">
        <v>71</v>
      </c>
      <c r="D568" s="189">
        <v>7</v>
      </c>
      <c r="E568" s="191" t="s">
        <v>4919</v>
      </c>
    </row>
    <row r="569" spans="1:5" ht="19.5" x14ac:dyDescent="0.2">
      <c r="A569" s="189" t="s">
        <v>1577</v>
      </c>
      <c r="B569" s="189" t="s">
        <v>706</v>
      </c>
      <c r="C569" s="189" t="s">
        <v>71</v>
      </c>
      <c r="D569" s="189">
        <v>23</v>
      </c>
      <c r="E569" s="191" t="s">
        <v>4919</v>
      </c>
    </row>
    <row r="570" spans="1:5" ht="19.5" x14ac:dyDescent="0.2">
      <c r="A570" s="189" t="s">
        <v>1578</v>
      </c>
      <c r="B570" s="189" t="s">
        <v>994</v>
      </c>
      <c r="C570" s="189" t="s">
        <v>71</v>
      </c>
      <c r="D570" s="189">
        <v>1</v>
      </c>
      <c r="E570" s="191" t="s">
        <v>4919</v>
      </c>
    </row>
    <row r="571" spans="1:5" ht="19.5" x14ac:dyDescent="0.2">
      <c r="A571" s="189" t="s">
        <v>1579</v>
      </c>
      <c r="B571" s="189" t="s">
        <v>1581</v>
      </c>
      <c r="C571" s="189" t="s">
        <v>71</v>
      </c>
      <c r="D571" s="189">
        <v>4</v>
      </c>
      <c r="E571" s="191" t="s">
        <v>4919</v>
      </c>
    </row>
    <row r="572" spans="1:5" ht="29.25" x14ac:dyDescent="0.2">
      <c r="A572" s="189" t="s">
        <v>1583</v>
      </c>
      <c r="B572" s="189" t="s">
        <v>1585</v>
      </c>
      <c r="C572" s="189" t="s">
        <v>85</v>
      </c>
      <c r="D572" s="189">
        <v>295.61</v>
      </c>
      <c r="E572" s="191" t="s">
        <v>4919</v>
      </c>
    </row>
    <row r="573" spans="1:5" ht="19.5" x14ac:dyDescent="0.2">
      <c r="A573" s="189" t="s">
        <v>1587</v>
      </c>
      <c r="B573" s="189" t="s">
        <v>979</v>
      </c>
      <c r="C573" s="189" t="s">
        <v>71</v>
      </c>
      <c r="D573" s="189">
        <v>56</v>
      </c>
      <c r="E573" s="191" t="s">
        <v>4919</v>
      </c>
    </row>
    <row r="574" spans="1:5" ht="29.25" x14ac:dyDescent="0.2">
      <c r="A574" s="189" t="s">
        <v>1588</v>
      </c>
      <c r="B574" s="189" t="s">
        <v>1590</v>
      </c>
      <c r="C574" s="189" t="s">
        <v>71</v>
      </c>
      <c r="D574" s="189">
        <v>1</v>
      </c>
      <c r="E574" s="191" t="s">
        <v>4919</v>
      </c>
    </row>
    <row r="575" spans="1:5" x14ac:dyDescent="0.2">
      <c r="A575" s="189" t="s">
        <v>1592</v>
      </c>
      <c r="B575" s="189" t="s">
        <v>491</v>
      </c>
      <c r="C575" s="189"/>
      <c r="D575" s="189"/>
      <c r="E575" s="191"/>
    </row>
    <row r="576" spans="1:5" x14ac:dyDescent="0.2">
      <c r="A576" s="189" t="s">
        <v>1593</v>
      </c>
      <c r="B576" s="189" t="s">
        <v>493</v>
      </c>
      <c r="C576" s="189"/>
      <c r="D576" s="189"/>
      <c r="E576" s="191"/>
    </row>
    <row r="577" spans="1:5" ht="19.5" x14ac:dyDescent="0.2">
      <c r="A577" s="189" t="s">
        <v>1594</v>
      </c>
      <c r="B577" s="189" t="s">
        <v>496</v>
      </c>
      <c r="C577" s="189" t="s">
        <v>85</v>
      </c>
      <c r="D577" s="189">
        <v>40.06</v>
      </c>
      <c r="E577" s="191" t="s">
        <v>4920</v>
      </c>
    </row>
    <row r="578" spans="1:5" ht="19.5" x14ac:dyDescent="0.2">
      <c r="A578" s="189" t="s">
        <v>1595</v>
      </c>
      <c r="B578" s="189" t="s">
        <v>1597</v>
      </c>
      <c r="C578" s="189" t="s">
        <v>85</v>
      </c>
      <c r="D578" s="189">
        <v>6.3</v>
      </c>
      <c r="E578" s="191" t="s">
        <v>4920</v>
      </c>
    </row>
    <row r="579" spans="1:5" ht="19.5" x14ac:dyDescent="0.2">
      <c r="A579" s="189" t="s">
        <v>1599</v>
      </c>
      <c r="B579" s="189" t="s">
        <v>500</v>
      </c>
      <c r="C579" s="189" t="s">
        <v>85</v>
      </c>
      <c r="D579" s="189">
        <v>45.99</v>
      </c>
      <c r="E579" s="191" t="s">
        <v>4920</v>
      </c>
    </row>
    <row r="580" spans="1:5" ht="19.5" x14ac:dyDescent="0.2">
      <c r="A580" s="189" t="s">
        <v>1600</v>
      </c>
      <c r="B580" s="189" t="s">
        <v>504</v>
      </c>
      <c r="C580" s="189" t="s">
        <v>85</v>
      </c>
      <c r="D580" s="189">
        <v>6.72</v>
      </c>
      <c r="E580" s="191" t="s">
        <v>4920</v>
      </c>
    </row>
    <row r="581" spans="1:5" ht="19.5" x14ac:dyDescent="0.2">
      <c r="A581" s="189" t="s">
        <v>1601</v>
      </c>
      <c r="B581" s="189" t="s">
        <v>1603</v>
      </c>
      <c r="C581" s="189" t="s">
        <v>85</v>
      </c>
      <c r="D581" s="189">
        <v>20.3</v>
      </c>
      <c r="E581" s="191" t="s">
        <v>4920</v>
      </c>
    </row>
    <row r="582" spans="1:5" ht="19.5" x14ac:dyDescent="0.2">
      <c r="A582" s="189" t="s">
        <v>1605</v>
      </c>
      <c r="B582" s="189" t="s">
        <v>1607</v>
      </c>
      <c r="C582" s="189" t="s">
        <v>85</v>
      </c>
      <c r="D582" s="189">
        <v>13.58</v>
      </c>
      <c r="E582" s="191" t="s">
        <v>4920</v>
      </c>
    </row>
    <row r="583" spans="1:5" ht="19.5" x14ac:dyDescent="0.2">
      <c r="A583" s="189" t="s">
        <v>1609</v>
      </c>
      <c r="B583" s="189" t="s">
        <v>508</v>
      </c>
      <c r="C583" s="189" t="s">
        <v>85</v>
      </c>
      <c r="D583" s="189">
        <v>6.04</v>
      </c>
      <c r="E583" s="191" t="s">
        <v>4920</v>
      </c>
    </row>
    <row r="584" spans="1:5" ht="19.5" x14ac:dyDescent="0.2">
      <c r="A584" s="189" t="s">
        <v>1610</v>
      </c>
      <c r="B584" s="189" t="s">
        <v>516</v>
      </c>
      <c r="C584" s="189" t="s">
        <v>85</v>
      </c>
      <c r="D584" s="189">
        <v>41.65</v>
      </c>
      <c r="E584" s="191" t="s">
        <v>4920</v>
      </c>
    </row>
    <row r="585" spans="1:5" x14ac:dyDescent="0.2">
      <c r="A585" s="189" t="s">
        <v>1611</v>
      </c>
      <c r="B585" s="189" t="s">
        <v>525</v>
      </c>
      <c r="C585" s="189"/>
      <c r="D585" s="189"/>
      <c r="E585" s="191"/>
    </row>
    <row r="586" spans="1:5" ht="19.5" x14ac:dyDescent="0.2">
      <c r="A586" s="189" t="s">
        <v>1612</v>
      </c>
      <c r="B586" s="189" t="s">
        <v>1614</v>
      </c>
      <c r="C586" s="189" t="s">
        <v>71</v>
      </c>
      <c r="D586" s="189">
        <v>2</v>
      </c>
      <c r="E586" s="191" t="s">
        <v>4920</v>
      </c>
    </row>
    <row r="587" spans="1:5" ht="19.5" x14ac:dyDescent="0.2">
      <c r="A587" s="189" t="s">
        <v>1616</v>
      </c>
      <c r="B587" s="189" t="s">
        <v>1618</v>
      </c>
      <c r="C587" s="189" t="s">
        <v>71</v>
      </c>
      <c r="D587" s="189">
        <v>2</v>
      </c>
      <c r="E587" s="191" t="s">
        <v>4920</v>
      </c>
    </row>
    <row r="588" spans="1:5" ht="19.5" x14ac:dyDescent="0.2">
      <c r="A588" s="189" t="s">
        <v>1620</v>
      </c>
      <c r="B588" s="189" t="s">
        <v>1622</v>
      </c>
      <c r="C588" s="189" t="s">
        <v>71</v>
      </c>
      <c r="D588" s="189">
        <v>4</v>
      </c>
      <c r="E588" s="191" t="s">
        <v>4920</v>
      </c>
    </row>
    <row r="589" spans="1:5" ht="19.5" x14ac:dyDescent="0.2">
      <c r="A589" s="189" t="s">
        <v>1624</v>
      </c>
      <c r="B589" s="189" t="s">
        <v>658</v>
      </c>
      <c r="C589" s="189" t="s">
        <v>71</v>
      </c>
      <c r="D589" s="189">
        <v>5</v>
      </c>
      <c r="E589" s="191" t="s">
        <v>4920</v>
      </c>
    </row>
    <row r="590" spans="1:5" x14ac:dyDescent="0.2">
      <c r="A590" s="189" t="s">
        <v>1625</v>
      </c>
      <c r="B590" s="189" t="s">
        <v>1626</v>
      </c>
      <c r="C590" s="189"/>
      <c r="D590" s="189"/>
      <c r="E590" s="191"/>
    </row>
    <row r="591" spans="1:5" ht="39" x14ac:dyDescent="0.2">
      <c r="A591" s="189" t="s">
        <v>1627</v>
      </c>
      <c r="B591" s="189" t="s">
        <v>522</v>
      </c>
      <c r="C591" s="189" t="s">
        <v>71</v>
      </c>
      <c r="D591" s="189">
        <v>2</v>
      </c>
      <c r="E591" s="191" t="s">
        <v>4920</v>
      </c>
    </row>
    <row r="592" spans="1:5" ht="19.5" x14ac:dyDescent="0.2">
      <c r="A592" s="189" t="s">
        <v>1628</v>
      </c>
      <c r="B592" s="189" t="s">
        <v>1630</v>
      </c>
      <c r="C592" s="189" t="s">
        <v>71</v>
      </c>
      <c r="D592" s="189">
        <v>1</v>
      </c>
      <c r="E592" s="191" t="s">
        <v>4920</v>
      </c>
    </row>
    <row r="593" spans="1:5" ht="19.5" x14ac:dyDescent="0.2">
      <c r="A593" s="189" t="s">
        <v>1632</v>
      </c>
      <c r="B593" s="189" t="s">
        <v>658</v>
      </c>
      <c r="C593" s="189" t="s">
        <v>71</v>
      </c>
      <c r="D593" s="189">
        <v>1</v>
      </c>
      <c r="E593" s="191" t="s">
        <v>4920</v>
      </c>
    </row>
    <row r="594" spans="1:5" x14ac:dyDescent="0.2">
      <c r="A594" s="189" t="s">
        <v>1633</v>
      </c>
      <c r="B594" s="189" t="s">
        <v>525</v>
      </c>
      <c r="C594" s="189"/>
      <c r="D594" s="189"/>
      <c r="E594" s="191"/>
    </row>
    <row r="595" spans="1:5" ht="29.25" x14ac:dyDescent="0.2">
      <c r="A595" s="189" t="s">
        <v>1634</v>
      </c>
      <c r="B595" s="189" t="s">
        <v>1636</v>
      </c>
      <c r="C595" s="189" t="s">
        <v>71</v>
      </c>
      <c r="D595" s="189">
        <v>18</v>
      </c>
      <c r="E595" s="191" t="s">
        <v>4920</v>
      </c>
    </row>
    <row r="596" spans="1:5" ht="29.25" x14ac:dyDescent="0.2">
      <c r="A596" s="189" t="s">
        <v>1638</v>
      </c>
      <c r="B596" s="189" t="s">
        <v>556</v>
      </c>
      <c r="C596" s="189" t="s">
        <v>71</v>
      </c>
      <c r="D596" s="189">
        <v>5</v>
      </c>
      <c r="E596" s="191" t="s">
        <v>4920</v>
      </c>
    </row>
    <row r="597" spans="1:5" ht="29.25" x14ac:dyDescent="0.2">
      <c r="A597" s="189" t="s">
        <v>1639</v>
      </c>
      <c r="B597" s="189" t="s">
        <v>1641</v>
      </c>
      <c r="C597" s="189" t="s">
        <v>71</v>
      </c>
      <c r="D597" s="189">
        <v>4</v>
      </c>
      <c r="E597" s="191" t="s">
        <v>4920</v>
      </c>
    </row>
    <row r="598" spans="1:5" ht="19.5" x14ac:dyDescent="0.2">
      <c r="A598" s="189" t="s">
        <v>1643</v>
      </c>
      <c r="B598" s="189" t="s">
        <v>1645</v>
      </c>
      <c r="C598" s="189" t="s">
        <v>71</v>
      </c>
      <c r="D598" s="189">
        <v>1</v>
      </c>
      <c r="E598" s="191" t="s">
        <v>4920</v>
      </c>
    </row>
    <row r="599" spans="1:5" ht="19.5" x14ac:dyDescent="0.2">
      <c r="A599" s="189" t="s">
        <v>1647</v>
      </c>
      <c r="B599" s="189" t="s">
        <v>1649</v>
      </c>
      <c r="C599" s="189" t="s">
        <v>71</v>
      </c>
      <c r="D599" s="189">
        <v>2</v>
      </c>
      <c r="E599" s="191" t="s">
        <v>4920</v>
      </c>
    </row>
    <row r="600" spans="1:5" ht="19.5" x14ac:dyDescent="0.2">
      <c r="A600" s="189" t="s">
        <v>1651</v>
      </c>
      <c r="B600" s="189" t="s">
        <v>1653</v>
      </c>
      <c r="C600" s="189" t="s">
        <v>71</v>
      </c>
      <c r="D600" s="189">
        <v>2</v>
      </c>
      <c r="E600" s="191" t="s">
        <v>4920</v>
      </c>
    </row>
    <row r="601" spans="1:5" ht="19.5" x14ac:dyDescent="0.2">
      <c r="A601" s="189" t="s">
        <v>1655</v>
      </c>
      <c r="B601" s="189" t="s">
        <v>1657</v>
      </c>
      <c r="C601" s="189" t="s">
        <v>71</v>
      </c>
      <c r="D601" s="189">
        <v>1</v>
      </c>
      <c r="E601" s="191" t="s">
        <v>4920</v>
      </c>
    </row>
    <row r="602" spans="1:5" ht="19.5" x14ac:dyDescent="0.2">
      <c r="A602" s="189" t="s">
        <v>1659</v>
      </c>
      <c r="B602" s="189" t="s">
        <v>1661</v>
      </c>
      <c r="C602" s="189" t="s">
        <v>71</v>
      </c>
      <c r="D602" s="189">
        <v>2</v>
      </c>
      <c r="E602" s="191" t="s">
        <v>4920</v>
      </c>
    </row>
    <row r="603" spans="1:5" ht="19.5" x14ac:dyDescent="0.2">
      <c r="A603" s="189" t="s">
        <v>1663</v>
      </c>
      <c r="B603" s="189" t="s">
        <v>1665</v>
      </c>
      <c r="C603" s="189" t="s">
        <v>71</v>
      </c>
      <c r="D603" s="189">
        <v>4</v>
      </c>
      <c r="E603" s="191" t="s">
        <v>4920</v>
      </c>
    </row>
    <row r="604" spans="1:5" ht="29.25" x14ac:dyDescent="0.2">
      <c r="A604" s="189" t="s">
        <v>1667</v>
      </c>
      <c r="B604" s="189" t="s">
        <v>944</v>
      </c>
      <c r="C604" s="189" t="s">
        <v>71</v>
      </c>
      <c r="D604" s="189">
        <v>10</v>
      </c>
      <c r="E604" s="191" t="s">
        <v>4920</v>
      </c>
    </row>
    <row r="605" spans="1:5" ht="19.5" x14ac:dyDescent="0.2">
      <c r="A605" s="189" t="s">
        <v>1668</v>
      </c>
      <c r="B605" s="189" t="s">
        <v>564</v>
      </c>
      <c r="C605" s="189" t="s">
        <v>71</v>
      </c>
      <c r="D605" s="189">
        <v>16</v>
      </c>
      <c r="E605" s="191" t="s">
        <v>4920</v>
      </c>
    </row>
    <row r="606" spans="1:5" ht="19.5" x14ac:dyDescent="0.2">
      <c r="A606" s="189" t="s">
        <v>1669</v>
      </c>
      <c r="B606" s="189" t="s">
        <v>1671</v>
      </c>
      <c r="C606" s="189" t="s">
        <v>71</v>
      </c>
      <c r="D606" s="189">
        <v>5</v>
      </c>
      <c r="E606" s="191" t="s">
        <v>4920</v>
      </c>
    </row>
    <row r="607" spans="1:5" ht="19.5" x14ac:dyDescent="0.2">
      <c r="A607" s="189" t="s">
        <v>1673</v>
      </c>
      <c r="B607" s="189" t="s">
        <v>1362</v>
      </c>
      <c r="C607" s="189" t="s">
        <v>71</v>
      </c>
      <c r="D607" s="189">
        <v>4</v>
      </c>
      <c r="E607" s="191" t="s">
        <v>4920</v>
      </c>
    </row>
    <row r="608" spans="1:5" ht="19.5" x14ac:dyDescent="0.2">
      <c r="A608" s="189" t="s">
        <v>1674</v>
      </c>
      <c r="B608" s="189" t="s">
        <v>1676</v>
      </c>
      <c r="C608" s="189" t="s">
        <v>71</v>
      </c>
      <c r="D608" s="189">
        <v>2</v>
      </c>
      <c r="E608" s="191" t="s">
        <v>4920</v>
      </c>
    </row>
    <row r="609" spans="1:5" ht="19.5" x14ac:dyDescent="0.2">
      <c r="A609" s="189" t="s">
        <v>1678</v>
      </c>
      <c r="B609" s="189" t="s">
        <v>1680</v>
      </c>
      <c r="C609" s="189" t="s">
        <v>71</v>
      </c>
      <c r="D609" s="189">
        <v>5</v>
      </c>
      <c r="E609" s="191" t="s">
        <v>4920</v>
      </c>
    </row>
    <row r="610" spans="1:5" ht="19.5" x14ac:dyDescent="0.2">
      <c r="A610" s="189" t="s">
        <v>1682</v>
      </c>
      <c r="B610" s="189" t="s">
        <v>1684</v>
      </c>
      <c r="C610" s="189" t="s">
        <v>71</v>
      </c>
      <c r="D610" s="189">
        <v>2</v>
      </c>
      <c r="E610" s="191" t="s">
        <v>4920</v>
      </c>
    </row>
    <row r="611" spans="1:5" ht="29.25" x14ac:dyDescent="0.2">
      <c r="A611" s="189" t="s">
        <v>1686</v>
      </c>
      <c r="B611" s="189" t="s">
        <v>1688</v>
      </c>
      <c r="C611" s="189" t="s">
        <v>71</v>
      </c>
      <c r="D611" s="189">
        <v>1</v>
      </c>
      <c r="E611" s="191" t="s">
        <v>4920</v>
      </c>
    </row>
    <row r="612" spans="1:5" ht="29.25" x14ac:dyDescent="0.2">
      <c r="A612" s="189" t="s">
        <v>1690</v>
      </c>
      <c r="B612" s="189" t="s">
        <v>1692</v>
      </c>
      <c r="C612" s="189" t="s">
        <v>71</v>
      </c>
      <c r="D612" s="189">
        <v>1</v>
      </c>
      <c r="E612" s="191" t="s">
        <v>4920</v>
      </c>
    </row>
    <row r="613" spans="1:5" ht="19.5" x14ac:dyDescent="0.2">
      <c r="A613" s="189" t="s">
        <v>1694</v>
      </c>
      <c r="B613" s="189" t="s">
        <v>1696</v>
      </c>
      <c r="C613" s="189" t="s">
        <v>71</v>
      </c>
      <c r="D613" s="189">
        <v>8</v>
      </c>
      <c r="E613" s="191" t="s">
        <v>4920</v>
      </c>
    </row>
    <row r="614" spans="1:5" x14ac:dyDescent="0.2">
      <c r="A614" s="189" t="s">
        <v>1698</v>
      </c>
      <c r="B614" s="189" t="s">
        <v>1699</v>
      </c>
      <c r="C614" s="189"/>
      <c r="D614" s="189"/>
      <c r="E614" s="191"/>
    </row>
    <row r="615" spans="1:5" ht="19.5" x14ac:dyDescent="0.2">
      <c r="A615" s="189" t="s">
        <v>1700</v>
      </c>
      <c r="B615" s="189" t="s">
        <v>1702</v>
      </c>
      <c r="C615" s="189" t="s">
        <v>71</v>
      </c>
      <c r="D615" s="189">
        <v>189</v>
      </c>
      <c r="E615" s="191" t="s">
        <v>4920</v>
      </c>
    </row>
    <row r="616" spans="1:5" ht="19.5" x14ac:dyDescent="0.2">
      <c r="A616" s="189" t="s">
        <v>1704</v>
      </c>
      <c r="B616" s="189" t="s">
        <v>1706</v>
      </c>
      <c r="C616" s="189" t="s">
        <v>71</v>
      </c>
      <c r="D616" s="189">
        <v>6</v>
      </c>
      <c r="E616" s="191" t="s">
        <v>4920</v>
      </c>
    </row>
    <row r="617" spans="1:5" ht="19.5" x14ac:dyDescent="0.2">
      <c r="A617" s="189" t="s">
        <v>1707</v>
      </c>
      <c r="B617" s="189" t="s">
        <v>1709</v>
      </c>
      <c r="C617" s="189" t="s">
        <v>71</v>
      </c>
      <c r="D617" s="189">
        <v>38</v>
      </c>
      <c r="E617" s="191" t="s">
        <v>4920</v>
      </c>
    </row>
    <row r="618" spans="1:5" ht="29.25" x14ac:dyDescent="0.2">
      <c r="A618" s="189" t="s">
        <v>1711</v>
      </c>
      <c r="B618" s="189" t="s">
        <v>585</v>
      </c>
      <c r="C618" s="189" t="s">
        <v>71</v>
      </c>
      <c r="D618" s="189">
        <v>9</v>
      </c>
      <c r="E618" s="191" t="s">
        <v>4920</v>
      </c>
    </row>
    <row r="619" spans="1:5" ht="29.25" x14ac:dyDescent="0.2">
      <c r="A619" s="189" t="s">
        <v>1712</v>
      </c>
      <c r="B619" s="189" t="s">
        <v>1714</v>
      </c>
      <c r="C619" s="189" t="s">
        <v>71</v>
      </c>
      <c r="D619" s="189">
        <v>37</v>
      </c>
      <c r="E619" s="191" t="s">
        <v>4920</v>
      </c>
    </row>
    <row r="620" spans="1:5" ht="29.25" x14ac:dyDescent="0.2">
      <c r="A620" s="189" t="s">
        <v>1716</v>
      </c>
      <c r="B620" s="189" t="s">
        <v>1718</v>
      </c>
      <c r="C620" s="189" t="s">
        <v>71</v>
      </c>
      <c r="D620" s="189">
        <v>3</v>
      </c>
      <c r="E620" s="191" t="s">
        <v>4920</v>
      </c>
    </row>
    <row r="621" spans="1:5" ht="29.25" x14ac:dyDescent="0.2">
      <c r="A621" s="189" t="s">
        <v>1720</v>
      </c>
      <c r="B621" s="189" t="s">
        <v>593</v>
      </c>
      <c r="C621" s="189" t="s">
        <v>71</v>
      </c>
      <c r="D621" s="189">
        <v>9</v>
      </c>
      <c r="E621" s="191" t="s">
        <v>4920</v>
      </c>
    </row>
    <row r="622" spans="1:5" ht="29.25" x14ac:dyDescent="0.2">
      <c r="A622" s="189" t="s">
        <v>1721</v>
      </c>
      <c r="B622" s="189" t="s">
        <v>1723</v>
      </c>
      <c r="C622" s="189" t="s">
        <v>71</v>
      </c>
      <c r="D622" s="189">
        <v>22</v>
      </c>
      <c r="E622" s="191" t="s">
        <v>4920</v>
      </c>
    </row>
    <row r="623" spans="1:5" ht="29.25" x14ac:dyDescent="0.2">
      <c r="A623" s="189" t="s">
        <v>1725</v>
      </c>
      <c r="B623" s="189" t="s">
        <v>1727</v>
      </c>
      <c r="C623" s="189" t="s">
        <v>71</v>
      </c>
      <c r="D623" s="189">
        <v>2</v>
      </c>
      <c r="E623" s="191" t="s">
        <v>4920</v>
      </c>
    </row>
    <row r="624" spans="1:5" ht="29.25" x14ac:dyDescent="0.2">
      <c r="A624" s="189" t="s">
        <v>1729</v>
      </c>
      <c r="B624" s="189" t="s">
        <v>1731</v>
      </c>
      <c r="C624" s="189" t="s">
        <v>71</v>
      </c>
      <c r="D624" s="189">
        <v>5</v>
      </c>
      <c r="E624" s="191" t="s">
        <v>4920</v>
      </c>
    </row>
    <row r="625" spans="1:5" ht="29.25" x14ac:dyDescent="0.2">
      <c r="A625" s="189" t="s">
        <v>1733</v>
      </c>
      <c r="B625" s="189" t="s">
        <v>605</v>
      </c>
      <c r="C625" s="189" t="s">
        <v>71</v>
      </c>
      <c r="D625" s="189">
        <v>75</v>
      </c>
      <c r="E625" s="191" t="s">
        <v>4920</v>
      </c>
    </row>
    <row r="626" spans="1:5" ht="29.25" x14ac:dyDescent="0.2">
      <c r="A626" s="189" t="s">
        <v>1734</v>
      </c>
      <c r="B626" s="189" t="s">
        <v>1736</v>
      </c>
      <c r="C626" s="189" t="s">
        <v>71</v>
      </c>
      <c r="D626" s="189">
        <v>4</v>
      </c>
      <c r="E626" s="191" t="s">
        <v>4920</v>
      </c>
    </row>
    <row r="627" spans="1:5" ht="29.25" x14ac:dyDescent="0.2">
      <c r="A627" s="189" t="s">
        <v>1738</v>
      </c>
      <c r="B627" s="189" t="s">
        <v>1740</v>
      </c>
      <c r="C627" s="189" t="s">
        <v>71</v>
      </c>
      <c r="D627" s="189">
        <v>17</v>
      </c>
      <c r="E627" s="191" t="s">
        <v>4920</v>
      </c>
    </row>
    <row r="628" spans="1:5" ht="19.5" x14ac:dyDescent="0.2">
      <c r="A628" s="189" t="s">
        <v>1742</v>
      </c>
      <c r="B628" s="189" t="s">
        <v>1744</v>
      </c>
      <c r="C628" s="189" t="s">
        <v>71</v>
      </c>
      <c r="D628" s="189">
        <v>2</v>
      </c>
      <c r="E628" s="191" t="s">
        <v>4920</v>
      </c>
    </row>
    <row r="629" spans="1:5" ht="29.25" x14ac:dyDescent="0.2">
      <c r="A629" s="189" t="s">
        <v>1746</v>
      </c>
      <c r="B629" s="189" t="s">
        <v>1748</v>
      </c>
      <c r="C629" s="189" t="s">
        <v>71</v>
      </c>
      <c r="D629" s="189">
        <v>10</v>
      </c>
      <c r="E629" s="191" t="s">
        <v>4920</v>
      </c>
    </row>
    <row r="630" spans="1:5" ht="29.25" x14ac:dyDescent="0.2">
      <c r="A630" s="189" t="s">
        <v>1749</v>
      </c>
      <c r="B630" s="189" t="s">
        <v>1751</v>
      </c>
      <c r="C630" s="189" t="s">
        <v>71</v>
      </c>
      <c r="D630" s="189">
        <v>4</v>
      </c>
      <c r="E630" s="191" t="s">
        <v>4920</v>
      </c>
    </row>
    <row r="631" spans="1:5" ht="19.5" x14ac:dyDescent="0.2">
      <c r="A631" s="189" t="s">
        <v>1753</v>
      </c>
      <c r="B631" s="189" t="s">
        <v>1755</v>
      </c>
      <c r="C631" s="189" t="s">
        <v>71</v>
      </c>
      <c r="D631" s="189">
        <v>2</v>
      </c>
      <c r="E631" s="191" t="s">
        <v>4920</v>
      </c>
    </row>
    <row r="632" spans="1:5" ht="19.5" x14ac:dyDescent="0.2">
      <c r="A632" s="189" t="s">
        <v>1757</v>
      </c>
      <c r="B632" s="189" t="s">
        <v>1759</v>
      </c>
      <c r="C632" s="189" t="s">
        <v>71</v>
      </c>
      <c r="D632" s="189">
        <v>1</v>
      </c>
      <c r="E632" s="191" t="s">
        <v>4920</v>
      </c>
    </row>
    <row r="633" spans="1:5" ht="29.25" x14ac:dyDescent="0.2">
      <c r="A633" s="189" t="s">
        <v>1761</v>
      </c>
      <c r="B633" s="189" t="s">
        <v>619</v>
      </c>
      <c r="C633" s="189" t="s">
        <v>71</v>
      </c>
      <c r="D633" s="189">
        <v>1</v>
      </c>
      <c r="E633" s="191" t="s">
        <v>4920</v>
      </c>
    </row>
    <row r="634" spans="1:5" ht="29.25" x14ac:dyDescent="0.2">
      <c r="A634" s="189" t="s">
        <v>1762</v>
      </c>
      <c r="B634" s="189" t="s">
        <v>1764</v>
      </c>
      <c r="C634" s="189" t="s">
        <v>71</v>
      </c>
      <c r="D634" s="189">
        <v>2</v>
      </c>
      <c r="E634" s="191" t="s">
        <v>4920</v>
      </c>
    </row>
    <row r="635" spans="1:5" ht="19.5" x14ac:dyDescent="0.2">
      <c r="A635" s="189" t="s">
        <v>1766</v>
      </c>
      <c r="B635" s="189" t="s">
        <v>1768</v>
      </c>
      <c r="C635" s="189" t="s">
        <v>71</v>
      </c>
      <c r="D635" s="189">
        <v>4</v>
      </c>
      <c r="E635" s="191" t="s">
        <v>4920</v>
      </c>
    </row>
    <row r="636" spans="1:5" ht="29.25" x14ac:dyDescent="0.2">
      <c r="A636" s="189" t="s">
        <v>1770</v>
      </c>
      <c r="B636" s="189" t="s">
        <v>1772</v>
      </c>
      <c r="C636" s="189" t="s">
        <v>71</v>
      </c>
      <c r="D636" s="189">
        <v>1</v>
      </c>
      <c r="E636" s="191" t="s">
        <v>4920</v>
      </c>
    </row>
    <row r="637" spans="1:5" ht="29.25" x14ac:dyDescent="0.2">
      <c r="A637" s="189" t="s">
        <v>1774</v>
      </c>
      <c r="B637" s="189" t="s">
        <v>1776</v>
      </c>
      <c r="C637" s="189" t="s">
        <v>71</v>
      </c>
      <c r="D637" s="189">
        <v>10</v>
      </c>
      <c r="E637" s="191" t="s">
        <v>4920</v>
      </c>
    </row>
    <row r="638" spans="1:5" x14ac:dyDescent="0.2">
      <c r="A638" s="189" t="s">
        <v>1778</v>
      </c>
      <c r="B638" s="189" t="s">
        <v>647</v>
      </c>
      <c r="C638" s="189"/>
      <c r="D638" s="189"/>
      <c r="E638" s="191"/>
    </row>
    <row r="639" spans="1:5" ht="19.5" x14ac:dyDescent="0.2">
      <c r="A639" s="189" t="s">
        <v>1779</v>
      </c>
      <c r="B639" s="189" t="s">
        <v>1781</v>
      </c>
      <c r="C639" s="189" t="s">
        <v>71</v>
      </c>
      <c r="D639" s="189">
        <v>5</v>
      </c>
      <c r="E639" s="191" t="s">
        <v>4920</v>
      </c>
    </row>
    <row r="640" spans="1:5" ht="19.5" x14ac:dyDescent="0.2">
      <c r="A640" s="189" t="s">
        <v>1783</v>
      </c>
      <c r="B640" s="189" t="s">
        <v>1785</v>
      </c>
      <c r="C640" s="189" t="s">
        <v>71</v>
      </c>
      <c r="D640" s="189">
        <v>1</v>
      </c>
      <c r="E640" s="191" t="s">
        <v>4920</v>
      </c>
    </row>
    <row r="641" spans="1:5" ht="19.5" x14ac:dyDescent="0.2">
      <c r="A641" s="189" t="s">
        <v>1787</v>
      </c>
      <c r="B641" s="189" t="s">
        <v>662</v>
      </c>
      <c r="C641" s="189" t="s">
        <v>71</v>
      </c>
      <c r="D641" s="189">
        <v>7</v>
      </c>
      <c r="E641" s="191" t="s">
        <v>4920</v>
      </c>
    </row>
    <row r="642" spans="1:5" ht="19.5" x14ac:dyDescent="0.2">
      <c r="A642" s="189" t="s">
        <v>1788</v>
      </c>
      <c r="B642" s="189" t="s">
        <v>1790</v>
      </c>
      <c r="C642" s="189" t="s">
        <v>71</v>
      </c>
      <c r="D642" s="189">
        <v>5</v>
      </c>
      <c r="E642" s="191" t="s">
        <v>4920</v>
      </c>
    </row>
    <row r="643" spans="1:5" ht="19.5" x14ac:dyDescent="0.2">
      <c r="A643" s="189" t="s">
        <v>1792</v>
      </c>
      <c r="B643" s="189" t="s">
        <v>1794</v>
      </c>
      <c r="C643" s="189" t="s">
        <v>71</v>
      </c>
      <c r="D643" s="189">
        <v>5</v>
      </c>
      <c r="E643" s="191" t="s">
        <v>4920</v>
      </c>
    </row>
    <row r="644" spans="1:5" ht="19.5" x14ac:dyDescent="0.2">
      <c r="A644" s="189" t="s">
        <v>1796</v>
      </c>
      <c r="B644" s="189" t="s">
        <v>1798</v>
      </c>
      <c r="C644" s="189" t="s">
        <v>1799</v>
      </c>
      <c r="D644" s="189">
        <v>2</v>
      </c>
      <c r="E644" s="191" t="s">
        <v>4920</v>
      </c>
    </row>
    <row r="645" spans="1:5" ht="29.25" x14ac:dyDescent="0.2">
      <c r="A645" s="189" t="s">
        <v>1801</v>
      </c>
      <c r="B645" s="189" t="s">
        <v>1803</v>
      </c>
      <c r="C645" s="189" t="s">
        <v>71</v>
      </c>
      <c r="D645" s="189">
        <v>5</v>
      </c>
      <c r="E645" s="191" t="s">
        <v>4920</v>
      </c>
    </row>
    <row r="646" spans="1:5" x14ac:dyDescent="0.2">
      <c r="A646" s="189" t="s">
        <v>1805</v>
      </c>
      <c r="B646" s="189" t="s">
        <v>456</v>
      </c>
      <c r="C646" s="189"/>
      <c r="D646" s="189"/>
      <c r="E646" s="191"/>
    </row>
    <row r="647" spans="1:5" ht="19.5" x14ac:dyDescent="0.2">
      <c r="A647" s="189" t="s">
        <v>1806</v>
      </c>
      <c r="B647" s="189" t="s">
        <v>467</v>
      </c>
      <c r="C647" s="189" t="s">
        <v>71</v>
      </c>
      <c r="D647" s="189">
        <v>5</v>
      </c>
      <c r="E647" s="191" t="s">
        <v>4920</v>
      </c>
    </row>
    <row r="648" spans="1:5" ht="19.5" x14ac:dyDescent="0.2">
      <c r="A648" s="189" t="s">
        <v>1807</v>
      </c>
      <c r="B648" s="189" t="s">
        <v>471</v>
      </c>
      <c r="C648" s="189" t="s">
        <v>71</v>
      </c>
      <c r="D648" s="189">
        <v>5</v>
      </c>
      <c r="E648" s="191" t="s">
        <v>4920</v>
      </c>
    </row>
    <row r="649" spans="1:5" ht="19.5" x14ac:dyDescent="0.2">
      <c r="A649" s="189" t="s">
        <v>1808</v>
      </c>
      <c r="B649" s="189" t="s">
        <v>1810</v>
      </c>
      <c r="C649" s="189" t="s">
        <v>71</v>
      </c>
      <c r="D649" s="189">
        <v>2</v>
      </c>
      <c r="E649" s="191" t="s">
        <v>4920</v>
      </c>
    </row>
    <row r="650" spans="1:5" ht="29.25" x14ac:dyDescent="0.2">
      <c r="A650" s="189" t="s">
        <v>1812</v>
      </c>
      <c r="B650" s="189" t="s">
        <v>1330</v>
      </c>
      <c r="C650" s="189" t="s">
        <v>71</v>
      </c>
      <c r="D650" s="189">
        <v>3</v>
      </c>
      <c r="E650" s="191" t="s">
        <v>4920</v>
      </c>
    </row>
    <row r="651" spans="1:5" ht="19.5" x14ac:dyDescent="0.2">
      <c r="A651" s="189" t="s">
        <v>1813</v>
      </c>
      <c r="B651" s="189" t="s">
        <v>463</v>
      </c>
      <c r="C651" s="189" t="s">
        <v>71</v>
      </c>
      <c r="D651" s="189">
        <v>11</v>
      </c>
      <c r="E651" s="191" t="s">
        <v>4920</v>
      </c>
    </row>
    <row r="652" spans="1:5" ht="19.5" x14ac:dyDescent="0.2">
      <c r="A652" s="189" t="s">
        <v>1814</v>
      </c>
      <c r="B652" s="189" t="s">
        <v>1816</v>
      </c>
      <c r="C652" s="189" t="s">
        <v>71</v>
      </c>
      <c r="D652" s="189">
        <v>7</v>
      </c>
      <c r="E652" s="191" t="s">
        <v>4920</v>
      </c>
    </row>
    <row r="653" spans="1:5" ht="29.25" x14ac:dyDescent="0.2">
      <c r="A653" s="189" t="s">
        <v>1818</v>
      </c>
      <c r="B653" s="189" t="s">
        <v>1322</v>
      </c>
      <c r="C653" s="189" t="s">
        <v>71</v>
      </c>
      <c r="D653" s="189">
        <v>5</v>
      </c>
      <c r="E653" s="191" t="s">
        <v>4920</v>
      </c>
    </row>
    <row r="654" spans="1:5" ht="19.5" x14ac:dyDescent="0.2">
      <c r="A654" s="189" t="s">
        <v>1819</v>
      </c>
      <c r="B654" s="189" t="s">
        <v>1317</v>
      </c>
      <c r="C654" s="189" t="s">
        <v>71</v>
      </c>
      <c r="D654" s="189">
        <v>4</v>
      </c>
      <c r="E654" s="191" t="s">
        <v>4920</v>
      </c>
    </row>
    <row r="655" spans="1:5" ht="19.5" x14ac:dyDescent="0.2">
      <c r="A655" s="189" t="s">
        <v>1820</v>
      </c>
      <c r="B655" s="189" t="s">
        <v>475</v>
      </c>
      <c r="C655" s="189" t="s">
        <v>476</v>
      </c>
      <c r="D655" s="189">
        <v>5</v>
      </c>
      <c r="E655" s="191" t="s">
        <v>4920</v>
      </c>
    </row>
    <row r="656" spans="1:5" ht="19.5" x14ac:dyDescent="0.2">
      <c r="A656" s="189" t="s">
        <v>1821</v>
      </c>
      <c r="B656" s="189" t="s">
        <v>1823</v>
      </c>
      <c r="C656" s="189" t="s">
        <v>71</v>
      </c>
      <c r="D656" s="189">
        <v>2</v>
      </c>
      <c r="E656" s="191" t="s">
        <v>4920</v>
      </c>
    </row>
    <row r="657" spans="1:5" ht="19.5" x14ac:dyDescent="0.2">
      <c r="A657" s="189" t="s">
        <v>1825</v>
      </c>
      <c r="B657" s="189" t="s">
        <v>488</v>
      </c>
      <c r="C657" s="189" t="s">
        <v>71</v>
      </c>
      <c r="D657" s="189">
        <v>4</v>
      </c>
      <c r="E657" s="191" t="s">
        <v>4920</v>
      </c>
    </row>
    <row r="658" spans="1:5" ht="19.5" x14ac:dyDescent="0.2">
      <c r="A658" s="189" t="s">
        <v>1826</v>
      </c>
      <c r="B658" s="189" t="s">
        <v>484</v>
      </c>
      <c r="C658" s="189" t="s">
        <v>71</v>
      </c>
      <c r="D658" s="189">
        <v>3</v>
      </c>
      <c r="E658" s="191" t="s">
        <v>4920</v>
      </c>
    </row>
    <row r="659" spans="1:5" ht="19.5" x14ac:dyDescent="0.2">
      <c r="A659" s="189" t="s">
        <v>1827</v>
      </c>
      <c r="B659" s="189" t="s">
        <v>480</v>
      </c>
      <c r="C659" s="189" t="s">
        <v>71</v>
      </c>
      <c r="D659" s="189">
        <v>5</v>
      </c>
      <c r="E659" s="191" t="s">
        <v>4920</v>
      </c>
    </row>
    <row r="660" spans="1:5" ht="29.25" x14ac:dyDescent="0.2">
      <c r="A660" s="189" t="s">
        <v>1828</v>
      </c>
      <c r="B660" s="189" t="s">
        <v>1830</v>
      </c>
      <c r="C660" s="189" t="s">
        <v>71</v>
      </c>
      <c r="D660" s="189">
        <v>2</v>
      </c>
      <c r="E660" s="191" t="s">
        <v>4920</v>
      </c>
    </row>
    <row r="661" spans="1:5" ht="19.5" x14ac:dyDescent="0.2">
      <c r="A661" s="189" t="s">
        <v>1832</v>
      </c>
      <c r="B661" s="189" t="s">
        <v>1834</v>
      </c>
      <c r="C661" s="189" t="s">
        <v>71</v>
      </c>
      <c r="D661" s="189">
        <v>2</v>
      </c>
      <c r="E661" s="191" t="s">
        <v>4920</v>
      </c>
    </row>
    <row r="662" spans="1:5" ht="19.5" x14ac:dyDescent="0.2">
      <c r="A662" s="189" t="s">
        <v>1836</v>
      </c>
      <c r="B662" s="189" t="s">
        <v>1326</v>
      </c>
      <c r="C662" s="189" t="s">
        <v>58</v>
      </c>
      <c r="D662" s="189">
        <v>1.6</v>
      </c>
      <c r="E662" s="191" t="s">
        <v>4920</v>
      </c>
    </row>
    <row r="663" spans="1:5" x14ac:dyDescent="0.2">
      <c r="A663" s="189" t="s">
        <v>1837</v>
      </c>
      <c r="B663" s="189" t="s">
        <v>1294</v>
      </c>
      <c r="C663" s="189"/>
      <c r="D663" s="189"/>
      <c r="E663" s="191"/>
    </row>
    <row r="664" spans="1:5" ht="19.5" x14ac:dyDescent="0.2">
      <c r="A664" s="189" t="s">
        <v>1838</v>
      </c>
      <c r="B664" s="189" t="s">
        <v>1297</v>
      </c>
      <c r="C664" s="189" t="s">
        <v>58</v>
      </c>
      <c r="D664" s="189">
        <v>4.09</v>
      </c>
      <c r="E664" s="191" t="s">
        <v>4913</v>
      </c>
    </row>
    <row r="665" spans="1:5" ht="19.5" x14ac:dyDescent="0.2">
      <c r="A665" s="189" t="s">
        <v>1839</v>
      </c>
      <c r="B665" s="189" t="s">
        <v>1301</v>
      </c>
      <c r="C665" s="189" t="s">
        <v>71</v>
      </c>
      <c r="D665" s="189">
        <v>7</v>
      </c>
      <c r="E665" s="191" t="s">
        <v>4913</v>
      </c>
    </row>
    <row r="666" spans="1:5" ht="29.25" x14ac:dyDescent="0.2">
      <c r="A666" s="189" t="s">
        <v>1840</v>
      </c>
      <c r="B666" s="189" t="s">
        <v>1305</v>
      </c>
      <c r="C666" s="189" t="s">
        <v>58</v>
      </c>
      <c r="D666" s="189">
        <v>35.33</v>
      </c>
      <c r="E666" s="191" t="s">
        <v>4913</v>
      </c>
    </row>
    <row r="667" spans="1:5" ht="19.5" x14ac:dyDescent="0.2">
      <c r="A667" s="189" t="s">
        <v>1841</v>
      </c>
      <c r="B667" s="189" t="s">
        <v>1843</v>
      </c>
      <c r="C667" s="189" t="s">
        <v>58</v>
      </c>
      <c r="D667" s="189">
        <v>3.89</v>
      </c>
      <c r="E667" s="191" t="s">
        <v>4913</v>
      </c>
    </row>
    <row r="668" spans="1:5" ht="19.5" x14ac:dyDescent="0.2">
      <c r="A668" s="189" t="s">
        <v>1845</v>
      </c>
      <c r="B668" s="189" t="s">
        <v>1847</v>
      </c>
      <c r="C668" s="189" t="s">
        <v>58</v>
      </c>
      <c r="D668" s="189">
        <v>1.25</v>
      </c>
      <c r="E668" s="191" t="s">
        <v>4913</v>
      </c>
    </row>
    <row r="669" spans="1:5" ht="19.5" x14ac:dyDescent="0.2">
      <c r="A669" s="189" t="s">
        <v>1849</v>
      </c>
      <c r="B669" s="189" t="s">
        <v>878</v>
      </c>
      <c r="C669" s="189" t="s">
        <v>85</v>
      </c>
      <c r="D669" s="189">
        <v>2.67</v>
      </c>
      <c r="E669" s="191" t="s">
        <v>4913</v>
      </c>
    </row>
    <row r="670" spans="1:5" ht="19.5" x14ac:dyDescent="0.2">
      <c r="A670" s="189" t="s">
        <v>1850</v>
      </c>
      <c r="B670" s="189" t="s">
        <v>1852</v>
      </c>
      <c r="C670" s="189" t="s">
        <v>85</v>
      </c>
      <c r="D670" s="189">
        <v>1.79</v>
      </c>
      <c r="E670" s="191" t="s">
        <v>4913</v>
      </c>
    </row>
    <row r="671" spans="1:5" ht="19.5" x14ac:dyDescent="0.2">
      <c r="A671" s="189" t="s">
        <v>1854</v>
      </c>
      <c r="B671" s="189" t="s">
        <v>1856</v>
      </c>
      <c r="C671" s="189" t="s">
        <v>71</v>
      </c>
      <c r="D671" s="189">
        <v>1</v>
      </c>
      <c r="E671" s="191" t="s">
        <v>4913</v>
      </c>
    </row>
    <row r="672" spans="1:5" x14ac:dyDescent="0.2">
      <c r="A672" s="189" t="s">
        <v>1858</v>
      </c>
      <c r="B672" s="189" t="s">
        <v>1859</v>
      </c>
      <c r="C672" s="189"/>
      <c r="D672" s="189"/>
      <c r="E672" s="191"/>
    </row>
    <row r="673" spans="1:5" x14ac:dyDescent="0.2">
      <c r="A673" s="189" t="s">
        <v>1860</v>
      </c>
      <c r="B673" s="189" t="s">
        <v>1861</v>
      </c>
      <c r="C673" s="189"/>
      <c r="D673" s="189"/>
      <c r="E673" s="191"/>
    </row>
    <row r="674" spans="1:5" ht="19.5" x14ac:dyDescent="0.2">
      <c r="A674" s="189" t="s">
        <v>1862</v>
      </c>
      <c r="B674" s="189" t="s">
        <v>1863</v>
      </c>
      <c r="C674" s="189"/>
      <c r="D674" s="189"/>
      <c r="E674" s="191"/>
    </row>
    <row r="675" spans="1:5" ht="29.25" x14ac:dyDescent="0.2">
      <c r="A675" s="189" t="s">
        <v>1864</v>
      </c>
      <c r="B675" s="189" t="s">
        <v>109</v>
      </c>
      <c r="C675" s="189" t="s">
        <v>85</v>
      </c>
      <c r="D675" s="189">
        <v>116</v>
      </c>
      <c r="E675" s="191" t="s">
        <v>4921</v>
      </c>
    </row>
    <row r="676" spans="1:5" ht="19.5" x14ac:dyDescent="0.2">
      <c r="A676" s="189" t="s">
        <v>1865</v>
      </c>
      <c r="B676" s="189" t="s">
        <v>228</v>
      </c>
      <c r="C676" s="189" t="s">
        <v>114</v>
      </c>
      <c r="D676" s="189">
        <v>31.55</v>
      </c>
      <c r="E676" s="191" t="s">
        <v>4922</v>
      </c>
    </row>
    <row r="677" spans="1:5" ht="19.5" x14ac:dyDescent="0.2">
      <c r="A677" s="189" t="s">
        <v>1866</v>
      </c>
      <c r="B677" s="189" t="s">
        <v>118</v>
      </c>
      <c r="C677" s="189" t="s">
        <v>114</v>
      </c>
      <c r="D677" s="189">
        <v>28.4</v>
      </c>
      <c r="E677" s="191" t="s">
        <v>4922</v>
      </c>
    </row>
    <row r="678" spans="1:5" ht="19.5" x14ac:dyDescent="0.2">
      <c r="A678" s="189" t="s">
        <v>1867</v>
      </c>
      <c r="B678" s="189" t="s">
        <v>122</v>
      </c>
      <c r="C678" s="189" t="s">
        <v>71</v>
      </c>
      <c r="D678" s="189">
        <v>29</v>
      </c>
      <c r="E678" s="191" t="s">
        <v>4922</v>
      </c>
    </row>
    <row r="679" spans="1:5" ht="19.5" x14ac:dyDescent="0.2">
      <c r="A679" s="189" t="s">
        <v>1868</v>
      </c>
      <c r="B679" s="189" t="s">
        <v>125</v>
      </c>
      <c r="C679" s="189"/>
      <c r="D679" s="189"/>
      <c r="E679" s="191"/>
    </row>
    <row r="680" spans="1:5" ht="19.5" x14ac:dyDescent="0.2">
      <c r="A680" s="189" t="s">
        <v>1869</v>
      </c>
      <c r="B680" s="189" t="s">
        <v>130</v>
      </c>
      <c r="C680" s="189" t="s">
        <v>131</v>
      </c>
      <c r="D680" s="189">
        <v>3.02</v>
      </c>
      <c r="E680" s="191" t="s">
        <v>4922</v>
      </c>
    </row>
    <row r="681" spans="1:5" ht="19.5" x14ac:dyDescent="0.2">
      <c r="A681" s="189" t="s">
        <v>1870</v>
      </c>
      <c r="B681" s="189" t="s">
        <v>139</v>
      </c>
      <c r="C681" s="189" t="s">
        <v>58</v>
      </c>
      <c r="D681" s="189">
        <v>28.17</v>
      </c>
      <c r="E681" s="191" t="s">
        <v>4922</v>
      </c>
    </row>
    <row r="682" spans="1:5" ht="19.5" x14ac:dyDescent="0.2">
      <c r="A682" s="189" t="s">
        <v>1871</v>
      </c>
      <c r="B682" s="189" t="s">
        <v>169</v>
      </c>
      <c r="C682" s="189" t="s">
        <v>58</v>
      </c>
      <c r="D682" s="189">
        <v>18.72</v>
      </c>
      <c r="E682" s="191" t="s">
        <v>4922</v>
      </c>
    </row>
    <row r="683" spans="1:5" ht="19.5" x14ac:dyDescent="0.2">
      <c r="A683" s="189" t="s">
        <v>1872</v>
      </c>
      <c r="B683" s="189" t="s">
        <v>151</v>
      </c>
      <c r="C683" s="189" t="s">
        <v>114</v>
      </c>
      <c r="D683" s="189">
        <v>121.8</v>
      </c>
      <c r="E683" s="191" t="s">
        <v>4922</v>
      </c>
    </row>
    <row r="684" spans="1:5" ht="19.5" x14ac:dyDescent="0.2">
      <c r="A684" s="189" t="s">
        <v>1873</v>
      </c>
      <c r="B684" s="189" t="s">
        <v>289</v>
      </c>
      <c r="C684" s="189" t="s">
        <v>114</v>
      </c>
      <c r="D684" s="189">
        <v>121.4</v>
      </c>
      <c r="E684" s="191" t="s">
        <v>4922</v>
      </c>
    </row>
    <row r="685" spans="1:5" ht="19.5" x14ac:dyDescent="0.2">
      <c r="A685" s="189" t="s">
        <v>1874</v>
      </c>
      <c r="B685" s="189" t="s">
        <v>181</v>
      </c>
      <c r="C685" s="189" t="s">
        <v>114</v>
      </c>
      <c r="D685" s="189">
        <v>31.5</v>
      </c>
      <c r="E685" s="191" t="s">
        <v>4922</v>
      </c>
    </row>
    <row r="686" spans="1:5" ht="29.25" x14ac:dyDescent="0.2">
      <c r="A686" s="189" t="s">
        <v>1875</v>
      </c>
      <c r="B686" s="189" t="s">
        <v>159</v>
      </c>
      <c r="C686" s="189" t="s">
        <v>131</v>
      </c>
      <c r="D686" s="189">
        <v>3.02</v>
      </c>
      <c r="E686" s="191" t="s">
        <v>4922</v>
      </c>
    </row>
    <row r="687" spans="1:5" ht="29.25" x14ac:dyDescent="0.2">
      <c r="A687" s="189" t="s">
        <v>1876</v>
      </c>
      <c r="B687" s="189" t="s">
        <v>185</v>
      </c>
      <c r="C687" s="189" t="s">
        <v>131</v>
      </c>
      <c r="D687" s="189">
        <v>0.94</v>
      </c>
      <c r="E687" s="191" t="s">
        <v>4922</v>
      </c>
    </row>
    <row r="688" spans="1:5" x14ac:dyDescent="0.2">
      <c r="A688" s="189" t="s">
        <v>1877</v>
      </c>
      <c r="B688" s="189" t="s">
        <v>92</v>
      </c>
      <c r="C688" s="189"/>
      <c r="D688" s="189"/>
      <c r="E688" s="191"/>
    </row>
    <row r="689" spans="1:5" ht="19.5" x14ac:dyDescent="0.2">
      <c r="A689" s="189" t="s">
        <v>1878</v>
      </c>
      <c r="B689" s="189" t="s">
        <v>1880</v>
      </c>
      <c r="C689" s="189" t="s">
        <v>389</v>
      </c>
      <c r="D689" s="189">
        <v>248.64</v>
      </c>
      <c r="E689" s="191" t="s">
        <v>4923</v>
      </c>
    </row>
    <row r="690" spans="1:5" ht="19.5" x14ac:dyDescent="0.2">
      <c r="A690" s="189" t="s">
        <v>1882</v>
      </c>
      <c r="B690" s="189" t="s">
        <v>1884</v>
      </c>
      <c r="C690" s="189" t="s">
        <v>389</v>
      </c>
      <c r="D690" s="189">
        <v>104.59</v>
      </c>
      <c r="E690" s="191" t="s">
        <v>4924</v>
      </c>
    </row>
    <row r="691" spans="1:5" ht="19.5" x14ac:dyDescent="0.2">
      <c r="A691" s="189" t="s">
        <v>1886</v>
      </c>
      <c r="B691" s="189" t="s">
        <v>1888</v>
      </c>
      <c r="C691" s="189" t="s">
        <v>58</v>
      </c>
      <c r="D691" s="189">
        <v>248.64</v>
      </c>
      <c r="E691" s="191" t="s">
        <v>4925</v>
      </c>
    </row>
    <row r="692" spans="1:5" x14ac:dyDescent="0.2">
      <c r="A692" s="189" t="s">
        <v>22</v>
      </c>
      <c r="B692" s="189" t="s">
        <v>23</v>
      </c>
      <c r="C692" s="189"/>
      <c r="D692" s="189"/>
      <c r="E692" s="191"/>
    </row>
    <row r="693" spans="1:5" x14ac:dyDescent="0.2">
      <c r="A693" s="189" t="s">
        <v>1890</v>
      </c>
      <c r="B693" s="189" t="s">
        <v>1891</v>
      </c>
      <c r="C693" s="189"/>
      <c r="D693" s="189"/>
      <c r="E693" s="191"/>
    </row>
    <row r="694" spans="1:5" x14ac:dyDescent="0.2">
      <c r="A694" s="189" t="s">
        <v>1892</v>
      </c>
      <c r="B694" s="189" t="s">
        <v>1893</v>
      </c>
      <c r="C694" s="189"/>
      <c r="D694" s="189"/>
      <c r="E694" s="191"/>
    </row>
    <row r="695" spans="1:5" ht="78" x14ac:dyDescent="0.2">
      <c r="A695" s="189" t="s">
        <v>1894</v>
      </c>
      <c r="B695" s="189" t="s">
        <v>1494</v>
      </c>
      <c r="C695" s="189" t="s">
        <v>131</v>
      </c>
      <c r="D695" s="189">
        <v>25.78</v>
      </c>
      <c r="E695" s="191" t="s">
        <v>4926</v>
      </c>
    </row>
    <row r="696" spans="1:5" ht="58.5" x14ac:dyDescent="0.2">
      <c r="A696" s="189" t="s">
        <v>1895</v>
      </c>
      <c r="B696" s="189" t="s">
        <v>1170</v>
      </c>
      <c r="C696" s="189" t="s">
        <v>131</v>
      </c>
      <c r="D696" s="189">
        <v>18.54</v>
      </c>
      <c r="E696" s="191" t="s">
        <v>4927</v>
      </c>
    </row>
    <row r="697" spans="1:5" ht="39" x14ac:dyDescent="0.2">
      <c r="A697" s="189" t="s">
        <v>1896</v>
      </c>
      <c r="B697" s="189" t="s">
        <v>1194</v>
      </c>
      <c r="C697" s="189" t="s">
        <v>58</v>
      </c>
      <c r="D697" s="189">
        <v>295.63</v>
      </c>
      <c r="E697" s="191" t="s">
        <v>4928</v>
      </c>
    </row>
    <row r="698" spans="1:5" x14ac:dyDescent="0.2">
      <c r="A698" s="189" t="s">
        <v>1897</v>
      </c>
      <c r="B698" s="189" t="s">
        <v>1898</v>
      </c>
      <c r="C698" s="189"/>
      <c r="D698" s="189"/>
      <c r="E698" s="191"/>
    </row>
    <row r="699" spans="1:5" ht="78" x14ac:dyDescent="0.2">
      <c r="A699" s="189" t="s">
        <v>1899</v>
      </c>
      <c r="B699" s="189" t="s">
        <v>315</v>
      </c>
      <c r="C699" s="189" t="s">
        <v>58</v>
      </c>
      <c r="D699" s="189">
        <v>102.19</v>
      </c>
      <c r="E699" s="191" t="s">
        <v>4929</v>
      </c>
    </row>
    <row r="700" spans="1:5" ht="39" x14ac:dyDescent="0.2">
      <c r="A700" s="189" t="s">
        <v>1900</v>
      </c>
      <c r="B700" s="189" t="s">
        <v>368</v>
      </c>
      <c r="C700" s="189" t="s">
        <v>58</v>
      </c>
      <c r="D700" s="189">
        <v>204.38</v>
      </c>
      <c r="E700" s="191" t="s">
        <v>4930</v>
      </c>
    </row>
    <row r="701" spans="1:5" ht="146.25" x14ac:dyDescent="0.2">
      <c r="A701" s="189" t="s">
        <v>1901</v>
      </c>
      <c r="B701" s="189" t="s">
        <v>1903</v>
      </c>
      <c r="C701" s="189" t="s">
        <v>58</v>
      </c>
      <c r="D701" s="189">
        <v>98.24</v>
      </c>
      <c r="E701" s="191" t="s">
        <v>4931</v>
      </c>
    </row>
    <row r="702" spans="1:5" ht="156" x14ac:dyDescent="0.2">
      <c r="A702" s="189" t="s">
        <v>1905</v>
      </c>
      <c r="B702" s="189" t="s">
        <v>1907</v>
      </c>
      <c r="C702" s="189" t="s">
        <v>58</v>
      </c>
      <c r="D702" s="189">
        <v>104.45</v>
      </c>
      <c r="E702" s="191" t="s">
        <v>4932</v>
      </c>
    </row>
    <row r="703" spans="1:5" ht="107.25" x14ac:dyDescent="0.2">
      <c r="A703" s="189" t="s">
        <v>1909</v>
      </c>
      <c r="B703" s="189" t="s">
        <v>1911</v>
      </c>
      <c r="C703" s="189" t="s">
        <v>58</v>
      </c>
      <c r="D703" s="189">
        <v>96.8</v>
      </c>
      <c r="E703" s="191" t="s">
        <v>4933</v>
      </c>
    </row>
    <row r="704" spans="1:5" ht="136.5" x14ac:dyDescent="0.2">
      <c r="A704" s="189" t="s">
        <v>1913</v>
      </c>
      <c r="B704" s="189" t="s">
        <v>1915</v>
      </c>
      <c r="C704" s="189" t="s">
        <v>58</v>
      </c>
      <c r="D704" s="189">
        <v>188</v>
      </c>
      <c r="E704" s="191" t="s">
        <v>4934</v>
      </c>
    </row>
    <row r="705" spans="1:5" x14ac:dyDescent="0.2">
      <c r="A705" s="189" t="s">
        <v>1917</v>
      </c>
      <c r="B705" s="189" t="s">
        <v>841</v>
      </c>
      <c r="C705" s="189"/>
      <c r="D705" s="189"/>
      <c r="E705" s="191"/>
    </row>
    <row r="706" spans="1:5" ht="39" x14ac:dyDescent="0.2">
      <c r="A706" s="189" t="s">
        <v>1918</v>
      </c>
      <c r="B706" s="189" t="s">
        <v>1920</v>
      </c>
      <c r="C706" s="189" t="s">
        <v>131</v>
      </c>
      <c r="D706" s="189">
        <v>22.92</v>
      </c>
      <c r="E706" s="191" t="s">
        <v>4935</v>
      </c>
    </row>
    <row r="707" spans="1:5" ht="136.5" x14ac:dyDescent="0.2">
      <c r="A707" s="189" t="s">
        <v>1922</v>
      </c>
      <c r="B707" s="189" t="s">
        <v>1924</v>
      </c>
      <c r="C707" s="189" t="s">
        <v>58</v>
      </c>
      <c r="D707" s="189">
        <v>229.27</v>
      </c>
      <c r="E707" s="191" t="s">
        <v>4936</v>
      </c>
    </row>
    <row r="708" spans="1:5" ht="126.75" x14ac:dyDescent="0.2">
      <c r="A708" s="189" t="s">
        <v>1926</v>
      </c>
      <c r="B708" s="189" t="s">
        <v>1928</v>
      </c>
      <c r="C708" s="189" t="s">
        <v>58</v>
      </c>
      <c r="D708" s="189">
        <v>229.27</v>
      </c>
      <c r="E708" s="191" t="s">
        <v>4937</v>
      </c>
    </row>
    <row r="709" spans="1:5" ht="126.75" x14ac:dyDescent="0.2">
      <c r="A709" s="189" t="s">
        <v>1930</v>
      </c>
      <c r="B709" s="189" t="s">
        <v>1272</v>
      </c>
      <c r="C709" s="189" t="s">
        <v>58</v>
      </c>
      <c r="D709" s="189">
        <v>229.27</v>
      </c>
      <c r="E709" s="191" t="s">
        <v>4937</v>
      </c>
    </row>
    <row r="710" spans="1:5" ht="39" x14ac:dyDescent="0.2">
      <c r="A710" s="189" t="s">
        <v>1931</v>
      </c>
      <c r="B710" s="189" t="s">
        <v>1442</v>
      </c>
      <c r="C710" s="189" t="s">
        <v>131</v>
      </c>
      <c r="D710" s="189">
        <v>4.53</v>
      </c>
      <c r="E710" s="191" t="s">
        <v>4938</v>
      </c>
    </row>
    <row r="711" spans="1:5" ht="29.25" x14ac:dyDescent="0.2">
      <c r="A711" s="189" t="s">
        <v>1932</v>
      </c>
      <c r="B711" s="189" t="s">
        <v>878</v>
      </c>
      <c r="C711" s="189" t="s">
        <v>85</v>
      </c>
      <c r="D711" s="189">
        <v>7.1</v>
      </c>
      <c r="E711" s="191" t="s">
        <v>4939</v>
      </c>
    </row>
    <row r="712" spans="1:5" x14ac:dyDescent="0.2">
      <c r="A712" s="189" t="s">
        <v>1933</v>
      </c>
      <c r="B712" s="189" t="s">
        <v>915</v>
      </c>
      <c r="C712" s="189"/>
      <c r="D712" s="189"/>
      <c r="E712" s="191"/>
    </row>
    <row r="713" spans="1:5" ht="29.25" x14ac:dyDescent="0.2">
      <c r="A713" s="189" t="s">
        <v>1934</v>
      </c>
      <c r="B713" s="189" t="s">
        <v>1227</v>
      </c>
      <c r="C713" s="189" t="s">
        <v>58</v>
      </c>
      <c r="D713" s="189">
        <v>314.69</v>
      </c>
      <c r="E713" s="191" t="s">
        <v>4940</v>
      </c>
    </row>
    <row r="714" spans="1:5" ht="19.5" x14ac:dyDescent="0.2">
      <c r="A714" s="189" t="s">
        <v>1935</v>
      </c>
      <c r="B714" s="189" t="s">
        <v>1231</v>
      </c>
      <c r="C714" s="189" t="s">
        <v>85</v>
      </c>
      <c r="D714" s="189">
        <v>32.31</v>
      </c>
      <c r="E714" s="191" t="s">
        <v>4941</v>
      </c>
    </row>
    <row r="715" spans="1:5" x14ac:dyDescent="0.2">
      <c r="A715" s="189" t="s">
        <v>1936</v>
      </c>
      <c r="B715" s="189" t="s">
        <v>1937</v>
      </c>
      <c r="C715" s="189"/>
      <c r="D715" s="189"/>
      <c r="E715" s="191"/>
    </row>
    <row r="716" spans="1:5" ht="19.5" x14ac:dyDescent="0.2">
      <c r="A716" s="189" t="s">
        <v>1938</v>
      </c>
      <c r="B716" s="189" t="s">
        <v>1852</v>
      </c>
      <c r="C716" s="189" t="s">
        <v>85</v>
      </c>
      <c r="D716" s="189">
        <v>30.1</v>
      </c>
      <c r="E716" s="191" t="s">
        <v>4942</v>
      </c>
    </row>
    <row r="717" spans="1:5" ht="19.5" x14ac:dyDescent="0.2">
      <c r="A717" s="189" t="s">
        <v>1939</v>
      </c>
      <c r="B717" s="189" t="s">
        <v>1941</v>
      </c>
      <c r="C717" s="189" t="s">
        <v>58</v>
      </c>
      <c r="D717" s="189">
        <v>12.13</v>
      </c>
      <c r="E717" s="191" t="s">
        <v>4943</v>
      </c>
    </row>
    <row r="718" spans="1:5" ht="29.25" x14ac:dyDescent="0.2">
      <c r="A718" s="189" t="s">
        <v>1943</v>
      </c>
      <c r="B718" s="189" t="s">
        <v>1945</v>
      </c>
      <c r="C718" s="189" t="s">
        <v>71</v>
      </c>
      <c r="D718" s="189">
        <v>5</v>
      </c>
      <c r="E718" s="191" t="s">
        <v>4944</v>
      </c>
    </row>
    <row r="719" spans="1:5" ht="19.5" x14ac:dyDescent="0.2">
      <c r="A719" s="189" t="s">
        <v>1947</v>
      </c>
      <c r="B719" s="189" t="s">
        <v>1949</v>
      </c>
      <c r="C719" s="189" t="s">
        <v>58</v>
      </c>
      <c r="D719" s="189">
        <v>4.62</v>
      </c>
      <c r="E719" s="191" t="s">
        <v>4945</v>
      </c>
    </row>
    <row r="720" spans="1:5" ht="48.75" x14ac:dyDescent="0.2">
      <c r="A720" s="189" t="s">
        <v>1951</v>
      </c>
      <c r="B720" s="189" t="s">
        <v>1953</v>
      </c>
      <c r="C720" s="189" t="s">
        <v>58</v>
      </c>
      <c r="D720" s="189">
        <v>31.9</v>
      </c>
      <c r="E720" s="191" t="s">
        <v>4946</v>
      </c>
    </row>
    <row r="721" spans="1:5" ht="39" x14ac:dyDescent="0.2">
      <c r="A721" s="189" t="s">
        <v>1955</v>
      </c>
      <c r="B721" s="189" t="s">
        <v>882</v>
      </c>
      <c r="C721" s="189" t="s">
        <v>58</v>
      </c>
      <c r="D721" s="189">
        <v>3.49</v>
      </c>
      <c r="E721" s="191" t="s">
        <v>4947</v>
      </c>
    </row>
    <row r="722" spans="1:5" x14ac:dyDescent="0.2">
      <c r="A722" s="189" t="s">
        <v>1956</v>
      </c>
      <c r="B722" s="189" t="s">
        <v>1957</v>
      </c>
      <c r="C722" s="189"/>
      <c r="D722" s="189"/>
      <c r="E722" s="191"/>
    </row>
    <row r="723" spans="1:5" x14ac:dyDescent="0.2">
      <c r="A723" s="189" t="s">
        <v>1958</v>
      </c>
      <c r="B723" s="189" t="s">
        <v>931</v>
      </c>
      <c r="C723" s="189"/>
      <c r="D723" s="189"/>
      <c r="E723" s="191"/>
    </row>
    <row r="724" spans="1:5" x14ac:dyDescent="0.2">
      <c r="A724" s="189" t="s">
        <v>1959</v>
      </c>
      <c r="B724" s="189" t="s">
        <v>1961</v>
      </c>
      <c r="C724" s="189" t="s">
        <v>71</v>
      </c>
      <c r="D724" s="189">
        <v>1</v>
      </c>
      <c r="E724" s="191" t="s">
        <v>4948</v>
      </c>
    </row>
    <row r="725" spans="1:5" ht="29.25" x14ac:dyDescent="0.2">
      <c r="A725" s="189" t="s">
        <v>1963</v>
      </c>
      <c r="B725" s="189" t="s">
        <v>1965</v>
      </c>
      <c r="C725" s="189" t="s">
        <v>71</v>
      </c>
      <c r="D725" s="189">
        <v>4</v>
      </c>
      <c r="E725" s="191" t="s">
        <v>4948</v>
      </c>
    </row>
    <row r="726" spans="1:5" ht="29.25" x14ac:dyDescent="0.2">
      <c r="A726" s="189" t="s">
        <v>1967</v>
      </c>
      <c r="B726" s="189" t="s">
        <v>1366</v>
      </c>
      <c r="C726" s="189" t="s">
        <v>71</v>
      </c>
      <c r="D726" s="189">
        <v>3</v>
      </c>
      <c r="E726" s="191" t="s">
        <v>4948</v>
      </c>
    </row>
    <row r="727" spans="1:5" ht="29.25" x14ac:dyDescent="0.2">
      <c r="A727" s="189" t="s">
        <v>1968</v>
      </c>
      <c r="B727" s="189" t="s">
        <v>938</v>
      </c>
      <c r="C727" s="189" t="s">
        <v>71</v>
      </c>
      <c r="D727" s="189">
        <v>4</v>
      </c>
      <c r="E727" s="191" t="s">
        <v>4948</v>
      </c>
    </row>
    <row r="728" spans="1:5" ht="29.25" x14ac:dyDescent="0.2">
      <c r="A728" s="189" t="s">
        <v>1969</v>
      </c>
      <c r="B728" s="189" t="s">
        <v>615</v>
      </c>
      <c r="C728" s="189" t="s">
        <v>71</v>
      </c>
      <c r="D728" s="189">
        <v>1</v>
      </c>
      <c r="E728" s="191" t="s">
        <v>4948</v>
      </c>
    </row>
    <row r="729" spans="1:5" ht="19.5" x14ac:dyDescent="0.2">
      <c r="A729" s="189" t="s">
        <v>1970</v>
      </c>
      <c r="B729" s="189" t="s">
        <v>525</v>
      </c>
      <c r="C729" s="189"/>
      <c r="D729" s="189"/>
      <c r="E729" s="191"/>
    </row>
    <row r="730" spans="1:5" ht="29.25" x14ac:dyDescent="0.2">
      <c r="A730" s="189" t="s">
        <v>1971</v>
      </c>
      <c r="B730" s="189" t="s">
        <v>552</v>
      </c>
      <c r="C730" s="189" t="s">
        <v>71</v>
      </c>
      <c r="D730" s="189">
        <v>18</v>
      </c>
      <c r="E730" s="191" t="s">
        <v>4948</v>
      </c>
    </row>
    <row r="731" spans="1:5" ht="29.25" x14ac:dyDescent="0.2">
      <c r="A731" s="189" t="s">
        <v>1972</v>
      </c>
      <c r="B731" s="189" t="s">
        <v>556</v>
      </c>
      <c r="C731" s="189" t="s">
        <v>71</v>
      </c>
      <c r="D731" s="189">
        <v>11</v>
      </c>
      <c r="E731" s="191" t="s">
        <v>4948</v>
      </c>
    </row>
    <row r="732" spans="1:5" ht="19.5" x14ac:dyDescent="0.2">
      <c r="A732" s="189" t="s">
        <v>1973</v>
      </c>
      <c r="B732" s="189" t="s">
        <v>1975</v>
      </c>
      <c r="C732" s="189" t="s">
        <v>71</v>
      </c>
      <c r="D732" s="189">
        <v>1</v>
      </c>
      <c r="E732" s="191" t="s">
        <v>4948</v>
      </c>
    </row>
    <row r="733" spans="1:5" ht="19.5" x14ac:dyDescent="0.2">
      <c r="A733" s="189" t="s">
        <v>1977</v>
      </c>
      <c r="B733" s="189" t="s">
        <v>1649</v>
      </c>
      <c r="C733" s="189" t="s">
        <v>71</v>
      </c>
      <c r="D733" s="189">
        <v>1</v>
      </c>
      <c r="E733" s="191" t="s">
        <v>4948</v>
      </c>
    </row>
    <row r="734" spans="1:5" ht="19.5" x14ac:dyDescent="0.2">
      <c r="A734" s="189" t="s">
        <v>1978</v>
      </c>
      <c r="B734" s="189" t="s">
        <v>1980</v>
      </c>
      <c r="C734" s="189" t="s">
        <v>71</v>
      </c>
      <c r="D734" s="189">
        <v>1</v>
      </c>
      <c r="E734" s="191" t="s">
        <v>4948</v>
      </c>
    </row>
    <row r="735" spans="1:5" ht="19.5" x14ac:dyDescent="0.2">
      <c r="A735" s="189" t="s">
        <v>1982</v>
      </c>
      <c r="B735" s="189" t="s">
        <v>1984</v>
      </c>
      <c r="C735" s="189" t="s">
        <v>71</v>
      </c>
      <c r="D735" s="189">
        <v>1</v>
      </c>
      <c r="E735" s="191" t="s">
        <v>4948</v>
      </c>
    </row>
    <row r="736" spans="1:5" ht="19.5" x14ac:dyDescent="0.2">
      <c r="A736" s="189" t="s">
        <v>1986</v>
      </c>
      <c r="B736" s="189" t="s">
        <v>1988</v>
      </c>
      <c r="C736" s="189" t="s">
        <v>71</v>
      </c>
      <c r="D736" s="189">
        <v>1</v>
      </c>
      <c r="E736" s="191" t="s">
        <v>4948</v>
      </c>
    </row>
    <row r="737" spans="1:5" ht="19.5" x14ac:dyDescent="0.2">
      <c r="A737" s="189" t="s">
        <v>1990</v>
      </c>
      <c r="B737" s="189" t="s">
        <v>1992</v>
      </c>
      <c r="C737" s="189" t="s">
        <v>71</v>
      </c>
      <c r="D737" s="189">
        <v>13</v>
      </c>
      <c r="E737" s="191" t="s">
        <v>4948</v>
      </c>
    </row>
    <row r="738" spans="1:5" ht="19.5" x14ac:dyDescent="0.2">
      <c r="A738" s="189" t="s">
        <v>1994</v>
      </c>
      <c r="B738" s="189" t="s">
        <v>1996</v>
      </c>
      <c r="C738" s="189" t="s">
        <v>71</v>
      </c>
      <c r="D738" s="189">
        <v>2</v>
      </c>
      <c r="E738" s="191" t="s">
        <v>4948</v>
      </c>
    </row>
    <row r="739" spans="1:5" ht="19.5" x14ac:dyDescent="0.2">
      <c r="A739" s="189" t="s">
        <v>1998</v>
      </c>
      <c r="B739" s="189" t="s">
        <v>2000</v>
      </c>
      <c r="C739" s="189" t="s">
        <v>71</v>
      </c>
      <c r="D739" s="189">
        <v>2</v>
      </c>
      <c r="E739" s="191" t="s">
        <v>4948</v>
      </c>
    </row>
    <row r="740" spans="1:5" ht="29.25" x14ac:dyDescent="0.2">
      <c r="A740" s="189" t="s">
        <v>2002</v>
      </c>
      <c r="B740" s="189" t="s">
        <v>560</v>
      </c>
      <c r="C740" s="189" t="s">
        <v>71</v>
      </c>
      <c r="D740" s="189">
        <v>7</v>
      </c>
      <c r="E740" s="191" t="s">
        <v>4948</v>
      </c>
    </row>
    <row r="741" spans="1:5" ht="29.25" x14ac:dyDescent="0.2">
      <c r="A741" s="189" t="s">
        <v>2003</v>
      </c>
      <c r="B741" s="189" t="s">
        <v>944</v>
      </c>
      <c r="C741" s="189" t="s">
        <v>71</v>
      </c>
      <c r="D741" s="189">
        <v>5</v>
      </c>
      <c r="E741" s="191" t="s">
        <v>4948</v>
      </c>
    </row>
    <row r="742" spans="1:5" ht="19.5" x14ac:dyDescent="0.2">
      <c r="A742" s="189" t="s">
        <v>2004</v>
      </c>
      <c r="B742" s="189" t="s">
        <v>564</v>
      </c>
      <c r="C742" s="189" t="s">
        <v>71</v>
      </c>
      <c r="D742" s="189">
        <v>11</v>
      </c>
      <c r="E742" s="191" t="s">
        <v>4948</v>
      </c>
    </row>
    <row r="743" spans="1:5" ht="19.5" x14ac:dyDescent="0.2">
      <c r="A743" s="189" t="s">
        <v>2005</v>
      </c>
      <c r="B743" s="189" t="s">
        <v>568</v>
      </c>
      <c r="C743" s="189" t="s">
        <v>71</v>
      </c>
      <c r="D743" s="189">
        <v>3</v>
      </c>
      <c r="E743" s="191" t="s">
        <v>4948</v>
      </c>
    </row>
    <row r="744" spans="1:5" ht="19.5" x14ac:dyDescent="0.2">
      <c r="A744" s="189" t="s">
        <v>2006</v>
      </c>
      <c r="B744" s="189" t="s">
        <v>2008</v>
      </c>
      <c r="C744" s="189" t="s">
        <v>71</v>
      </c>
      <c r="D744" s="189">
        <v>2</v>
      </c>
      <c r="E744" s="191" t="s">
        <v>4948</v>
      </c>
    </row>
    <row r="745" spans="1:5" ht="19.5" x14ac:dyDescent="0.2">
      <c r="A745" s="189" t="s">
        <v>2010</v>
      </c>
      <c r="B745" s="189" t="s">
        <v>2012</v>
      </c>
      <c r="C745" s="189" t="s">
        <v>71</v>
      </c>
      <c r="D745" s="189">
        <v>1</v>
      </c>
      <c r="E745" s="191" t="s">
        <v>4948</v>
      </c>
    </row>
    <row r="746" spans="1:5" ht="19.5" x14ac:dyDescent="0.2">
      <c r="A746" s="189" t="s">
        <v>2014</v>
      </c>
      <c r="B746" s="189" t="s">
        <v>1362</v>
      </c>
      <c r="C746" s="189" t="s">
        <v>71</v>
      </c>
      <c r="D746" s="189">
        <v>2</v>
      </c>
      <c r="E746" s="191" t="s">
        <v>4948</v>
      </c>
    </row>
    <row r="747" spans="1:5" ht="19.5" x14ac:dyDescent="0.2">
      <c r="A747" s="189" t="s">
        <v>2015</v>
      </c>
      <c r="B747" s="189" t="s">
        <v>2017</v>
      </c>
      <c r="C747" s="189" t="s">
        <v>71</v>
      </c>
      <c r="D747" s="189">
        <v>1</v>
      </c>
      <c r="E747" s="191" t="s">
        <v>4948</v>
      </c>
    </row>
    <row r="748" spans="1:5" ht="19.5" x14ac:dyDescent="0.2">
      <c r="A748" s="189" t="s">
        <v>2019</v>
      </c>
      <c r="B748" s="189" t="s">
        <v>2021</v>
      </c>
      <c r="C748" s="189" t="s">
        <v>71</v>
      </c>
      <c r="D748" s="189">
        <v>2</v>
      </c>
      <c r="E748" s="191" t="s">
        <v>4948</v>
      </c>
    </row>
    <row r="749" spans="1:5" ht="19.5" x14ac:dyDescent="0.2">
      <c r="A749" s="189" t="s">
        <v>2023</v>
      </c>
      <c r="B749" s="189" t="s">
        <v>572</v>
      </c>
      <c r="C749" s="189" t="s">
        <v>71</v>
      </c>
      <c r="D749" s="189">
        <v>2</v>
      </c>
      <c r="E749" s="191" t="s">
        <v>4948</v>
      </c>
    </row>
    <row r="750" spans="1:5" ht="19.5" x14ac:dyDescent="0.2">
      <c r="A750" s="189" t="s">
        <v>2024</v>
      </c>
      <c r="B750" s="189" t="s">
        <v>2026</v>
      </c>
      <c r="C750" s="189" t="s">
        <v>71</v>
      </c>
      <c r="D750" s="189">
        <v>3</v>
      </c>
      <c r="E750" s="191" t="s">
        <v>4948</v>
      </c>
    </row>
    <row r="751" spans="1:5" ht="29.25" x14ac:dyDescent="0.2">
      <c r="A751" s="189" t="s">
        <v>2028</v>
      </c>
      <c r="B751" s="189" t="s">
        <v>2030</v>
      </c>
      <c r="C751" s="189" t="s">
        <v>71</v>
      </c>
      <c r="D751" s="189">
        <v>7</v>
      </c>
      <c r="E751" s="191" t="s">
        <v>4948</v>
      </c>
    </row>
    <row r="752" spans="1:5" ht="19.5" x14ac:dyDescent="0.2">
      <c r="A752" s="189" t="s">
        <v>2032</v>
      </c>
      <c r="B752" s="189" t="s">
        <v>1696</v>
      </c>
      <c r="C752" s="189" t="s">
        <v>71</v>
      </c>
      <c r="D752" s="189">
        <v>5</v>
      </c>
      <c r="E752" s="191" t="s">
        <v>4948</v>
      </c>
    </row>
    <row r="753" spans="1:5" ht="19.5" x14ac:dyDescent="0.2">
      <c r="A753" s="189" t="s">
        <v>2033</v>
      </c>
      <c r="B753" s="189" t="s">
        <v>2035</v>
      </c>
      <c r="C753" s="189" t="s">
        <v>71</v>
      </c>
      <c r="D753" s="189">
        <v>7</v>
      </c>
      <c r="E753" s="191" t="s">
        <v>4948</v>
      </c>
    </row>
    <row r="754" spans="1:5" ht="19.5" x14ac:dyDescent="0.2">
      <c r="A754" s="189" t="s">
        <v>2037</v>
      </c>
      <c r="B754" s="189" t="s">
        <v>956</v>
      </c>
      <c r="C754" s="189"/>
      <c r="D754" s="189"/>
      <c r="E754" s="191"/>
    </row>
    <row r="755" spans="1:5" ht="19.5" x14ac:dyDescent="0.2">
      <c r="A755" s="189" t="s">
        <v>2038</v>
      </c>
      <c r="B755" s="189" t="s">
        <v>2040</v>
      </c>
      <c r="C755" s="189" t="s">
        <v>71</v>
      </c>
      <c r="D755" s="189">
        <v>2</v>
      </c>
      <c r="E755" s="191" t="s">
        <v>4948</v>
      </c>
    </row>
    <row r="756" spans="1:5" ht="19.5" x14ac:dyDescent="0.2">
      <c r="A756" s="189" t="s">
        <v>2042</v>
      </c>
      <c r="B756" s="189" t="s">
        <v>2044</v>
      </c>
      <c r="C756" s="189" t="s">
        <v>71</v>
      </c>
      <c r="D756" s="189">
        <v>251</v>
      </c>
      <c r="E756" s="191" t="s">
        <v>4948</v>
      </c>
    </row>
    <row r="757" spans="1:5" ht="19.5" x14ac:dyDescent="0.2">
      <c r="A757" s="189" t="s">
        <v>2045</v>
      </c>
      <c r="B757" s="189" t="s">
        <v>2047</v>
      </c>
      <c r="C757" s="189" t="s">
        <v>71</v>
      </c>
      <c r="D757" s="189">
        <v>13</v>
      </c>
      <c r="E757" s="191" t="s">
        <v>4948</v>
      </c>
    </row>
    <row r="758" spans="1:5" ht="19.5" x14ac:dyDescent="0.2">
      <c r="A758" s="189" t="s">
        <v>2049</v>
      </c>
      <c r="B758" s="189" t="s">
        <v>2051</v>
      </c>
      <c r="C758" s="189" t="s">
        <v>71</v>
      </c>
      <c r="D758" s="189">
        <v>52</v>
      </c>
      <c r="E758" s="191" t="s">
        <v>4948</v>
      </c>
    </row>
    <row r="759" spans="1:5" ht="29.25" x14ac:dyDescent="0.2">
      <c r="A759" s="189" t="s">
        <v>2053</v>
      </c>
      <c r="B759" s="189" t="s">
        <v>2055</v>
      </c>
      <c r="C759" s="189" t="s">
        <v>71</v>
      </c>
      <c r="D759" s="189">
        <v>2</v>
      </c>
      <c r="E759" s="191" t="s">
        <v>4948</v>
      </c>
    </row>
    <row r="760" spans="1:5" ht="29.25" x14ac:dyDescent="0.2">
      <c r="A760" s="189" t="s">
        <v>2057</v>
      </c>
      <c r="B760" s="189" t="s">
        <v>2059</v>
      </c>
      <c r="C760" s="189" t="s">
        <v>71</v>
      </c>
      <c r="D760" s="189">
        <v>5</v>
      </c>
      <c r="E760" s="191" t="s">
        <v>4948</v>
      </c>
    </row>
    <row r="761" spans="1:5" ht="29.25" x14ac:dyDescent="0.2">
      <c r="A761" s="189" t="s">
        <v>2061</v>
      </c>
      <c r="B761" s="189" t="s">
        <v>2063</v>
      </c>
      <c r="C761" s="189" t="s">
        <v>71</v>
      </c>
      <c r="D761" s="189">
        <v>2</v>
      </c>
      <c r="E761" s="191" t="s">
        <v>4948</v>
      </c>
    </row>
    <row r="762" spans="1:5" ht="29.25" x14ac:dyDescent="0.2">
      <c r="A762" s="189" t="s">
        <v>2065</v>
      </c>
      <c r="B762" s="189" t="s">
        <v>1372</v>
      </c>
      <c r="C762" s="189" t="s">
        <v>71</v>
      </c>
      <c r="D762" s="189">
        <v>7</v>
      </c>
      <c r="E762" s="191" t="s">
        <v>4948</v>
      </c>
    </row>
    <row r="763" spans="1:5" ht="19.5" x14ac:dyDescent="0.2">
      <c r="A763" s="189" t="s">
        <v>2066</v>
      </c>
      <c r="B763" s="189" t="s">
        <v>2068</v>
      </c>
      <c r="C763" s="189" t="s">
        <v>71</v>
      </c>
      <c r="D763" s="189">
        <v>2</v>
      </c>
      <c r="E763" s="191" t="s">
        <v>4948</v>
      </c>
    </row>
    <row r="764" spans="1:5" ht="29.25" x14ac:dyDescent="0.2">
      <c r="A764" s="189" t="s">
        <v>2070</v>
      </c>
      <c r="B764" s="189" t="s">
        <v>585</v>
      </c>
      <c r="C764" s="189" t="s">
        <v>71</v>
      </c>
      <c r="D764" s="189">
        <v>10</v>
      </c>
      <c r="E764" s="191" t="s">
        <v>4948</v>
      </c>
    </row>
    <row r="765" spans="1:5" ht="29.25" x14ac:dyDescent="0.2">
      <c r="A765" s="189" t="s">
        <v>2071</v>
      </c>
      <c r="B765" s="189" t="s">
        <v>589</v>
      </c>
      <c r="C765" s="189" t="s">
        <v>71</v>
      </c>
      <c r="D765" s="189">
        <v>44</v>
      </c>
      <c r="E765" s="191" t="s">
        <v>4948</v>
      </c>
    </row>
    <row r="766" spans="1:5" ht="29.25" x14ac:dyDescent="0.2">
      <c r="A766" s="189" t="s">
        <v>2072</v>
      </c>
      <c r="B766" s="189" t="s">
        <v>593</v>
      </c>
      <c r="C766" s="189" t="s">
        <v>71</v>
      </c>
      <c r="D766" s="189">
        <v>7</v>
      </c>
      <c r="E766" s="191" t="s">
        <v>4948</v>
      </c>
    </row>
    <row r="767" spans="1:5" ht="29.25" x14ac:dyDescent="0.2">
      <c r="A767" s="189" t="s">
        <v>2073</v>
      </c>
      <c r="B767" s="189" t="s">
        <v>593</v>
      </c>
      <c r="C767" s="189" t="s">
        <v>71</v>
      </c>
      <c r="D767" s="189">
        <v>7</v>
      </c>
      <c r="E767" s="191" t="s">
        <v>4948</v>
      </c>
    </row>
    <row r="768" spans="1:5" ht="29.25" x14ac:dyDescent="0.2">
      <c r="A768" s="189" t="s">
        <v>2074</v>
      </c>
      <c r="B768" s="189" t="s">
        <v>597</v>
      </c>
      <c r="C768" s="189" t="s">
        <v>71</v>
      </c>
      <c r="D768" s="189">
        <v>42</v>
      </c>
      <c r="E768" s="191" t="s">
        <v>4948</v>
      </c>
    </row>
    <row r="769" spans="1:5" ht="29.25" x14ac:dyDescent="0.2">
      <c r="A769" s="189" t="s">
        <v>2075</v>
      </c>
      <c r="B769" s="189" t="s">
        <v>1727</v>
      </c>
      <c r="C769" s="189" t="s">
        <v>71</v>
      </c>
      <c r="D769" s="189">
        <v>2</v>
      </c>
      <c r="E769" s="191" t="s">
        <v>4948</v>
      </c>
    </row>
    <row r="770" spans="1:5" ht="29.25" x14ac:dyDescent="0.2">
      <c r="A770" s="189" t="s">
        <v>2076</v>
      </c>
      <c r="B770" s="189" t="s">
        <v>601</v>
      </c>
      <c r="C770" s="189" t="s">
        <v>71</v>
      </c>
      <c r="D770" s="189">
        <v>7</v>
      </c>
      <c r="E770" s="191" t="s">
        <v>4948</v>
      </c>
    </row>
    <row r="771" spans="1:5" ht="29.25" x14ac:dyDescent="0.2">
      <c r="A771" s="189" t="s">
        <v>2077</v>
      </c>
      <c r="B771" s="189" t="s">
        <v>2079</v>
      </c>
      <c r="C771" s="189" t="s">
        <v>71</v>
      </c>
      <c r="D771" s="189">
        <v>1</v>
      </c>
      <c r="E771" s="191" t="s">
        <v>4948</v>
      </c>
    </row>
    <row r="772" spans="1:5" ht="29.25" x14ac:dyDescent="0.2">
      <c r="A772" s="189" t="s">
        <v>2081</v>
      </c>
      <c r="B772" s="189" t="s">
        <v>2083</v>
      </c>
      <c r="C772" s="189" t="s">
        <v>71</v>
      </c>
      <c r="D772" s="189">
        <v>2</v>
      </c>
      <c r="E772" s="191" t="s">
        <v>4948</v>
      </c>
    </row>
    <row r="773" spans="1:5" ht="29.25" x14ac:dyDescent="0.2">
      <c r="A773" s="189" t="s">
        <v>2085</v>
      </c>
      <c r="B773" s="189" t="s">
        <v>2087</v>
      </c>
      <c r="C773" s="189" t="s">
        <v>71</v>
      </c>
      <c r="D773" s="189">
        <v>5</v>
      </c>
      <c r="E773" s="191" t="s">
        <v>4948</v>
      </c>
    </row>
    <row r="774" spans="1:5" ht="29.25" x14ac:dyDescent="0.2">
      <c r="A774" s="189" t="s">
        <v>2089</v>
      </c>
      <c r="B774" s="189" t="s">
        <v>1751</v>
      </c>
      <c r="C774" s="189" t="s">
        <v>71</v>
      </c>
      <c r="D774" s="189">
        <v>5</v>
      </c>
      <c r="E774" s="191" t="s">
        <v>4948</v>
      </c>
    </row>
    <row r="775" spans="1:5" ht="29.25" x14ac:dyDescent="0.2">
      <c r="A775" s="189" t="s">
        <v>2090</v>
      </c>
      <c r="B775" s="189" t="s">
        <v>605</v>
      </c>
      <c r="C775" s="189" t="s">
        <v>71</v>
      </c>
      <c r="D775" s="189">
        <v>103</v>
      </c>
      <c r="E775" s="191" t="s">
        <v>4948</v>
      </c>
    </row>
    <row r="776" spans="1:5" ht="29.25" x14ac:dyDescent="0.2">
      <c r="A776" s="189" t="s">
        <v>2091</v>
      </c>
      <c r="B776" s="189" t="s">
        <v>2093</v>
      </c>
      <c r="C776" s="189" t="s">
        <v>71</v>
      </c>
      <c r="D776" s="189">
        <v>6</v>
      </c>
      <c r="E776" s="191" t="s">
        <v>4948</v>
      </c>
    </row>
    <row r="777" spans="1:5" ht="29.25" x14ac:dyDescent="0.2">
      <c r="A777" s="189" t="s">
        <v>2095</v>
      </c>
      <c r="B777" s="189" t="s">
        <v>609</v>
      </c>
      <c r="C777" s="189" t="s">
        <v>71</v>
      </c>
      <c r="D777" s="189">
        <v>26</v>
      </c>
      <c r="E777" s="191" t="s">
        <v>4948</v>
      </c>
    </row>
    <row r="778" spans="1:5" ht="19.5" x14ac:dyDescent="0.2">
      <c r="A778" s="189" t="s">
        <v>2096</v>
      </c>
      <c r="B778" s="189" t="s">
        <v>2098</v>
      </c>
      <c r="C778" s="189" t="s">
        <v>71</v>
      </c>
      <c r="D778" s="189">
        <v>2</v>
      </c>
      <c r="E778" s="191" t="s">
        <v>4948</v>
      </c>
    </row>
    <row r="779" spans="1:5" ht="29.25" x14ac:dyDescent="0.2">
      <c r="A779" s="189" t="s">
        <v>2100</v>
      </c>
      <c r="B779" s="189" t="s">
        <v>619</v>
      </c>
      <c r="C779" s="189" t="s">
        <v>71</v>
      </c>
      <c r="D779" s="189">
        <v>1</v>
      </c>
      <c r="E779" s="191" t="s">
        <v>4948</v>
      </c>
    </row>
    <row r="780" spans="1:5" ht="29.25" x14ac:dyDescent="0.2">
      <c r="A780" s="189" t="s">
        <v>2101</v>
      </c>
      <c r="B780" s="189" t="s">
        <v>1764</v>
      </c>
      <c r="C780" s="189" t="s">
        <v>71</v>
      </c>
      <c r="D780" s="189">
        <v>1</v>
      </c>
      <c r="E780" s="191" t="s">
        <v>4948</v>
      </c>
    </row>
    <row r="781" spans="1:5" ht="19.5" x14ac:dyDescent="0.2">
      <c r="A781" s="189" t="s">
        <v>2102</v>
      </c>
      <c r="B781" s="189" t="s">
        <v>2104</v>
      </c>
      <c r="C781" s="189" t="s">
        <v>71</v>
      </c>
      <c r="D781" s="189">
        <v>4</v>
      </c>
      <c r="E781" s="191" t="s">
        <v>4948</v>
      </c>
    </row>
    <row r="782" spans="1:5" ht="29.25" x14ac:dyDescent="0.2">
      <c r="A782" s="189" t="s">
        <v>2106</v>
      </c>
      <c r="B782" s="189" t="s">
        <v>2108</v>
      </c>
      <c r="C782" s="189" t="s">
        <v>71</v>
      </c>
      <c r="D782" s="189">
        <v>5</v>
      </c>
      <c r="E782" s="191" t="s">
        <v>4948</v>
      </c>
    </row>
    <row r="783" spans="1:5" ht="29.25" x14ac:dyDescent="0.2">
      <c r="A783" s="189" t="s">
        <v>2110</v>
      </c>
      <c r="B783" s="189" t="s">
        <v>1772</v>
      </c>
      <c r="C783" s="189" t="s">
        <v>71</v>
      </c>
      <c r="D783" s="189">
        <v>2</v>
      </c>
      <c r="E783" s="191" t="s">
        <v>4948</v>
      </c>
    </row>
    <row r="784" spans="1:5" ht="29.25" x14ac:dyDescent="0.2">
      <c r="A784" s="189" t="s">
        <v>2111</v>
      </c>
      <c r="B784" s="189" t="s">
        <v>627</v>
      </c>
      <c r="C784" s="189" t="s">
        <v>71</v>
      </c>
      <c r="D784" s="189">
        <v>13</v>
      </c>
      <c r="E784" s="191" t="s">
        <v>4948</v>
      </c>
    </row>
    <row r="785" spans="1:5" ht="19.5" x14ac:dyDescent="0.2">
      <c r="A785" s="189" t="s">
        <v>2112</v>
      </c>
      <c r="B785" s="189" t="s">
        <v>647</v>
      </c>
      <c r="C785" s="189"/>
      <c r="D785" s="189"/>
      <c r="E785" s="191"/>
    </row>
    <row r="786" spans="1:5" ht="19.5" x14ac:dyDescent="0.2">
      <c r="A786" s="189" t="s">
        <v>2113</v>
      </c>
      <c r="B786" s="189" t="s">
        <v>650</v>
      </c>
      <c r="C786" s="189" t="s">
        <v>71</v>
      </c>
      <c r="D786" s="189">
        <v>7</v>
      </c>
      <c r="E786" s="191" t="s">
        <v>4948</v>
      </c>
    </row>
    <row r="787" spans="1:5" ht="19.5" x14ac:dyDescent="0.2">
      <c r="A787" s="189" t="s">
        <v>2114</v>
      </c>
      <c r="B787" s="189" t="s">
        <v>2116</v>
      </c>
      <c r="C787" s="189" t="s">
        <v>71</v>
      </c>
      <c r="D787" s="189">
        <v>2</v>
      </c>
      <c r="E787" s="191" t="s">
        <v>4948</v>
      </c>
    </row>
    <row r="788" spans="1:5" ht="19.5" x14ac:dyDescent="0.2">
      <c r="A788" s="189" t="s">
        <v>2118</v>
      </c>
      <c r="B788" s="189" t="s">
        <v>662</v>
      </c>
      <c r="C788" s="189" t="s">
        <v>71</v>
      </c>
      <c r="D788" s="189">
        <v>8</v>
      </c>
      <c r="E788" s="191" t="s">
        <v>4948</v>
      </c>
    </row>
    <row r="789" spans="1:5" ht="19.5" x14ac:dyDescent="0.2">
      <c r="A789" s="189" t="s">
        <v>2119</v>
      </c>
      <c r="B789" s="189" t="s">
        <v>1622</v>
      </c>
      <c r="C789" s="189" t="s">
        <v>71</v>
      </c>
      <c r="D789" s="189">
        <v>2</v>
      </c>
      <c r="E789" s="191" t="s">
        <v>4948</v>
      </c>
    </row>
    <row r="790" spans="1:5" ht="19.5" x14ac:dyDescent="0.2">
      <c r="A790" s="189" t="s">
        <v>2120</v>
      </c>
      <c r="B790" s="189" t="s">
        <v>670</v>
      </c>
      <c r="C790" s="189" t="s">
        <v>71</v>
      </c>
      <c r="D790" s="189">
        <v>7</v>
      </c>
      <c r="E790" s="191" t="s">
        <v>4948</v>
      </c>
    </row>
    <row r="791" spans="1:5" ht="19.5" x14ac:dyDescent="0.2">
      <c r="A791" s="189" t="s">
        <v>2121</v>
      </c>
      <c r="B791" s="189" t="s">
        <v>2123</v>
      </c>
      <c r="C791" s="189" t="s">
        <v>71</v>
      </c>
      <c r="D791" s="189">
        <v>7</v>
      </c>
      <c r="E791" s="191" t="s">
        <v>4948</v>
      </c>
    </row>
    <row r="792" spans="1:5" ht="19.5" x14ac:dyDescent="0.2">
      <c r="A792" s="189" t="s">
        <v>2124</v>
      </c>
      <c r="B792" s="189" t="s">
        <v>1798</v>
      </c>
      <c r="C792" s="189" t="s">
        <v>1799</v>
      </c>
      <c r="D792" s="189">
        <v>4</v>
      </c>
      <c r="E792" s="191" t="s">
        <v>4948</v>
      </c>
    </row>
    <row r="793" spans="1:5" ht="19.5" x14ac:dyDescent="0.2">
      <c r="A793" s="189" t="s">
        <v>2125</v>
      </c>
      <c r="B793" s="189" t="s">
        <v>678</v>
      </c>
      <c r="C793" s="189" t="s">
        <v>71</v>
      </c>
      <c r="D793" s="189">
        <v>7</v>
      </c>
      <c r="E793" s="191" t="s">
        <v>4948</v>
      </c>
    </row>
    <row r="794" spans="1:5" ht="19.5" x14ac:dyDescent="0.2">
      <c r="A794" s="189" t="s">
        <v>2126</v>
      </c>
      <c r="B794" s="189" t="s">
        <v>493</v>
      </c>
      <c r="C794" s="189"/>
      <c r="D794" s="189"/>
      <c r="E794" s="191"/>
    </row>
    <row r="795" spans="1:5" ht="19.5" x14ac:dyDescent="0.2">
      <c r="A795" s="189" t="s">
        <v>2127</v>
      </c>
      <c r="B795" s="189" t="s">
        <v>2129</v>
      </c>
      <c r="C795" s="189" t="s">
        <v>85</v>
      </c>
      <c r="D795" s="189">
        <v>0.12</v>
      </c>
      <c r="E795" s="191" t="s">
        <v>4948</v>
      </c>
    </row>
    <row r="796" spans="1:5" ht="19.5" x14ac:dyDescent="0.2">
      <c r="A796" s="189" t="s">
        <v>2131</v>
      </c>
      <c r="B796" s="189" t="s">
        <v>496</v>
      </c>
      <c r="C796" s="189" t="s">
        <v>85</v>
      </c>
      <c r="D796" s="189">
        <v>51.28</v>
      </c>
      <c r="E796" s="191" t="s">
        <v>4948</v>
      </c>
    </row>
    <row r="797" spans="1:5" ht="19.5" x14ac:dyDescent="0.2">
      <c r="A797" s="189" t="s">
        <v>2132</v>
      </c>
      <c r="B797" s="189" t="s">
        <v>1597</v>
      </c>
      <c r="C797" s="189" t="s">
        <v>85</v>
      </c>
      <c r="D797" s="189">
        <v>10.39</v>
      </c>
      <c r="E797" s="191" t="s">
        <v>4948</v>
      </c>
    </row>
    <row r="798" spans="1:5" ht="19.5" x14ac:dyDescent="0.2">
      <c r="A798" s="189" t="s">
        <v>2133</v>
      </c>
      <c r="B798" s="189" t="s">
        <v>500</v>
      </c>
      <c r="C798" s="189" t="s">
        <v>85</v>
      </c>
      <c r="D798" s="189">
        <v>73.17</v>
      </c>
      <c r="E798" s="191" t="s">
        <v>4948</v>
      </c>
    </row>
    <row r="799" spans="1:5" ht="19.5" x14ac:dyDescent="0.2">
      <c r="A799" s="189" t="s">
        <v>2134</v>
      </c>
      <c r="B799" s="189" t="s">
        <v>504</v>
      </c>
      <c r="C799" s="189" t="s">
        <v>85</v>
      </c>
      <c r="D799" s="189">
        <v>9.24</v>
      </c>
      <c r="E799" s="191" t="s">
        <v>4948</v>
      </c>
    </row>
    <row r="800" spans="1:5" ht="19.5" x14ac:dyDescent="0.2">
      <c r="A800" s="189" t="s">
        <v>2135</v>
      </c>
      <c r="B800" s="189" t="s">
        <v>1603</v>
      </c>
      <c r="C800" s="189" t="s">
        <v>85</v>
      </c>
      <c r="D800" s="189">
        <v>32.72</v>
      </c>
      <c r="E800" s="191" t="s">
        <v>4948</v>
      </c>
    </row>
    <row r="801" spans="1:5" ht="19.5" x14ac:dyDescent="0.2">
      <c r="A801" s="189" t="s">
        <v>2136</v>
      </c>
      <c r="B801" s="189" t="s">
        <v>508</v>
      </c>
      <c r="C801" s="189" t="s">
        <v>85</v>
      </c>
      <c r="D801" s="189">
        <v>19.52</v>
      </c>
      <c r="E801" s="191" t="s">
        <v>4948</v>
      </c>
    </row>
    <row r="802" spans="1:5" ht="19.5" x14ac:dyDescent="0.2">
      <c r="A802" s="189" t="s">
        <v>2137</v>
      </c>
      <c r="B802" s="189" t="s">
        <v>2139</v>
      </c>
      <c r="C802" s="189" t="s">
        <v>85</v>
      </c>
      <c r="D802" s="189">
        <v>1.43</v>
      </c>
      <c r="E802" s="191" t="s">
        <v>4948</v>
      </c>
    </row>
    <row r="803" spans="1:5" ht="19.5" x14ac:dyDescent="0.2">
      <c r="A803" s="189" t="s">
        <v>2141</v>
      </c>
      <c r="B803" s="189" t="s">
        <v>516</v>
      </c>
      <c r="C803" s="189" t="s">
        <v>85</v>
      </c>
      <c r="D803" s="189">
        <v>45.91</v>
      </c>
      <c r="E803" s="191" t="s">
        <v>4948</v>
      </c>
    </row>
    <row r="804" spans="1:5" ht="39" x14ac:dyDescent="0.2">
      <c r="A804" s="189" t="s">
        <v>2142</v>
      </c>
      <c r="B804" s="189" t="s">
        <v>2144</v>
      </c>
      <c r="C804" s="189" t="s">
        <v>131</v>
      </c>
      <c r="D804" s="189">
        <v>21.16</v>
      </c>
      <c r="E804" s="191" t="s">
        <v>4949</v>
      </c>
    </row>
    <row r="805" spans="1:5" ht="39" x14ac:dyDescent="0.2">
      <c r="A805" s="189" t="s">
        <v>2146</v>
      </c>
      <c r="B805" s="189" t="s">
        <v>233</v>
      </c>
      <c r="C805" s="189" t="s">
        <v>131</v>
      </c>
      <c r="D805" s="189">
        <v>21.16</v>
      </c>
      <c r="E805" s="191" t="s">
        <v>4949</v>
      </c>
    </row>
    <row r="806" spans="1:5" ht="19.5" x14ac:dyDescent="0.2">
      <c r="A806" s="189" t="s">
        <v>2147</v>
      </c>
      <c r="B806" s="189" t="s">
        <v>2149</v>
      </c>
      <c r="C806" s="189" t="s">
        <v>85</v>
      </c>
      <c r="D806" s="189">
        <v>41.31</v>
      </c>
      <c r="E806" s="191" t="s">
        <v>4950</v>
      </c>
    </row>
    <row r="807" spans="1:5" ht="29.25" x14ac:dyDescent="0.2">
      <c r="A807" s="189" t="s">
        <v>2151</v>
      </c>
      <c r="B807" s="189" t="s">
        <v>2153</v>
      </c>
      <c r="C807" s="189" t="s">
        <v>85</v>
      </c>
      <c r="D807" s="189">
        <v>1.95</v>
      </c>
      <c r="E807" s="191" t="s">
        <v>4951</v>
      </c>
    </row>
    <row r="808" spans="1:5" ht="19.5" x14ac:dyDescent="0.2">
      <c r="A808" s="189" t="s">
        <v>2155</v>
      </c>
      <c r="B808" s="189" t="s">
        <v>2157</v>
      </c>
      <c r="C808" s="189" t="s">
        <v>85</v>
      </c>
      <c r="D808" s="189">
        <v>41.31</v>
      </c>
      <c r="E808" s="191" t="s">
        <v>4952</v>
      </c>
    </row>
    <row r="809" spans="1:5" ht="29.25" x14ac:dyDescent="0.2">
      <c r="A809" s="189" t="s">
        <v>2159</v>
      </c>
      <c r="B809" s="189" t="s">
        <v>2161</v>
      </c>
      <c r="C809" s="189" t="s">
        <v>85</v>
      </c>
      <c r="D809" s="189">
        <v>1.95</v>
      </c>
      <c r="E809" s="191" t="s">
        <v>4951</v>
      </c>
    </row>
    <row r="810" spans="1:5" ht="19.5" x14ac:dyDescent="0.2">
      <c r="A810" s="189" t="s">
        <v>2163</v>
      </c>
      <c r="B810" s="189" t="s">
        <v>2164</v>
      </c>
      <c r="C810" s="189"/>
      <c r="D810" s="189"/>
      <c r="E810" s="191"/>
    </row>
    <row r="811" spans="1:5" ht="29.25" x14ac:dyDescent="0.2">
      <c r="A811" s="189" t="s">
        <v>2165</v>
      </c>
      <c r="B811" s="189" t="s">
        <v>2167</v>
      </c>
      <c r="C811" s="189" t="s">
        <v>71</v>
      </c>
      <c r="D811" s="189">
        <v>7</v>
      </c>
      <c r="E811" s="191" t="s">
        <v>4953</v>
      </c>
    </row>
    <row r="812" spans="1:5" ht="19.5" x14ac:dyDescent="0.2">
      <c r="A812" s="189" t="s">
        <v>2169</v>
      </c>
      <c r="B812" s="189" t="s">
        <v>1810</v>
      </c>
      <c r="C812" s="189" t="s">
        <v>71</v>
      </c>
      <c r="D812" s="189">
        <v>4</v>
      </c>
      <c r="E812" s="191" t="s">
        <v>4953</v>
      </c>
    </row>
    <row r="813" spans="1:5" ht="19.5" x14ac:dyDescent="0.2">
      <c r="A813" s="189" t="s">
        <v>2170</v>
      </c>
      <c r="B813" s="189" t="s">
        <v>1317</v>
      </c>
      <c r="C813" s="189" t="s">
        <v>71</v>
      </c>
      <c r="D813" s="189">
        <v>2</v>
      </c>
      <c r="E813" s="191" t="s">
        <v>4953</v>
      </c>
    </row>
    <row r="814" spans="1:5" ht="19.5" x14ac:dyDescent="0.2">
      <c r="A814" s="189" t="s">
        <v>2171</v>
      </c>
      <c r="B814" s="189" t="s">
        <v>2173</v>
      </c>
      <c r="C814" s="189" t="s">
        <v>71</v>
      </c>
      <c r="D814" s="189">
        <v>2</v>
      </c>
      <c r="E814" s="191" t="s">
        <v>4953</v>
      </c>
    </row>
    <row r="815" spans="1:5" ht="29.25" x14ac:dyDescent="0.2">
      <c r="A815" s="189" t="s">
        <v>2175</v>
      </c>
      <c r="B815" s="189" t="s">
        <v>2177</v>
      </c>
      <c r="C815" s="189" t="s">
        <v>71</v>
      </c>
      <c r="D815" s="189">
        <v>6</v>
      </c>
      <c r="E815" s="191" t="s">
        <v>4953</v>
      </c>
    </row>
    <row r="816" spans="1:5" ht="19.5" x14ac:dyDescent="0.2">
      <c r="A816" s="189" t="s">
        <v>2179</v>
      </c>
      <c r="B816" s="189" t="s">
        <v>2181</v>
      </c>
      <c r="C816" s="189" t="s">
        <v>71</v>
      </c>
      <c r="D816" s="189">
        <v>7</v>
      </c>
      <c r="E816" s="191" t="s">
        <v>4953</v>
      </c>
    </row>
    <row r="817" spans="1:5" ht="29.25" x14ac:dyDescent="0.2">
      <c r="A817" s="189" t="s">
        <v>2183</v>
      </c>
      <c r="B817" s="189" t="s">
        <v>2185</v>
      </c>
      <c r="C817" s="189" t="s">
        <v>71</v>
      </c>
      <c r="D817" s="189">
        <v>1</v>
      </c>
      <c r="E817" s="191" t="s">
        <v>4953</v>
      </c>
    </row>
    <row r="818" spans="1:5" ht="29.25" x14ac:dyDescent="0.2">
      <c r="A818" s="189" t="s">
        <v>2187</v>
      </c>
      <c r="B818" s="189" t="s">
        <v>1330</v>
      </c>
      <c r="C818" s="189" t="s">
        <v>71</v>
      </c>
      <c r="D818" s="189">
        <v>1</v>
      </c>
      <c r="E818" s="191" t="s">
        <v>4953</v>
      </c>
    </row>
    <row r="819" spans="1:5" ht="29.25" x14ac:dyDescent="0.2">
      <c r="A819" s="189" t="s">
        <v>2188</v>
      </c>
      <c r="B819" s="189" t="s">
        <v>1830</v>
      </c>
      <c r="C819" s="189" t="s">
        <v>71</v>
      </c>
      <c r="D819" s="189">
        <v>5</v>
      </c>
      <c r="E819" s="191" t="s">
        <v>4953</v>
      </c>
    </row>
    <row r="820" spans="1:5" ht="19.5" x14ac:dyDescent="0.2">
      <c r="A820" s="189" t="s">
        <v>2189</v>
      </c>
      <c r="B820" s="189" t="s">
        <v>2191</v>
      </c>
      <c r="C820" s="189" t="s">
        <v>71</v>
      </c>
      <c r="D820" s="189">
        <v>5</v>
      </c>
      <c r="E820" s="191" t="s">
        <v>4953</v>
      </c>
    </row>
    <row r="821" spans="1:5" ht="19.5" x14ac:dyDescent="0.2">
      <c r="A821" s="189" t="s">
        <v>2193</v>
      </c>
      <c r="B821" s="189" t="s">
        <v>2195</v>
      </c>
      <c r="C821" s="189" t="s">
        <v>71</v>
      </c>
      <c r="D821" s="189">
        <v>2</v>
      </c>
      <c r="E821" s="191" t="s">
        <v>4953</v>
      </c>
    </row>
    <row r="822" spans="1:5" ht="19.5" x14ac:dyDescent="0.2">
      <c r="A822" s="189" t="s">
        <v>2197</v>
      </c>
      <c r="B822" s="189" t="s">
        <v>2199</v>
      </c>
      <c r="C822" s="189" t="s">
        <v>71</v>
      </c>
      <c r="D822" s="189">
        <v>1</v>
      </c>
      <c r="E822" s="191" t="s">
        <v>4953</v>
      </c>
    </row>
    <row r="823" spans="1:5" ht="19.5" x14ac:dyDescent="0.2">
      <c r="A823" s="189" t="s">
        <v>2201</v>
      </c>
      <c r="B823" s="189" t="s">
        <v>2203</v>
      </c>
      <c r="C823" s="189" t="s">
        <v>71</v>
      </c>
      <c r="D823" s="189">
        <v>2</v>
      </c>
      <c r="E823" s="191" t="s">
        <v>4953</v>
      </c>
    </row>
    <row r="824" spans="1:5" ht="19.5" x14ac:dyDescent="0.2">
      <c r="A824" s="189" t="s">
        <v>2205</v>
      </c>
      <c r="B824" s="189" t="s">
        <v>488</v>
      </c>
      <c r="C824" s="189" t="s">
        <v>71</v>
      </c>
      <c r="D824" s="189">
        <v>5</v>
      </c>
      <c r="E824" s="191" t="s">
        <v>4953</v>
      </c>
    </row>
    <row r="825" spans="1:5" ht="19.5" x14ac:dyDescent="0.2">
      <c r="A825" s="189" t="s">
        <v>2206</v>
      </c>
      <c r="B825" s="189" t="s">
        <v>484</v>
      </c>
      <c r="C825" s="189" t="s">
        <v>71</v>
      </c>
      <c r="D825" s="189">
        <v>5</v>
      </c>
      <c r="E825" s="191" t="s">
        <v>4953</v>
      </c>
    </row>
    <row r="826" spans="1:5" ht="19.5" x14ac:dyDescent="0.2">
      <c r="A826" s="189" t="s">
        <v>2207</v>
      </c>
      <c r="B826" s="189" t="s">
        <v>480</v>
      </c>
      <c r="C826" s="189" t="s">
        <v>71</v>
      </c>
      <c r="D826" s="189">
        <v>7</v>
      </c>
      <c r="E826" s="191" t="s">
        <v>4953</v>
      </c>
    </row>
    <row r="827" spans="1:5" ht="29.25" x14ac:dyDescent="0.2">
      <c r="A827" s="189" t="s">
        <v>2208</v>
      </c>
      <c r="B827" s="189" t="s">
        <v>2210</v>
      </c>
      <c r="C827" s="189" t="s">
        <v>58</v>
      </c>
      <c r="D827" s="189">
        <v>1.96</v>
      </c>
      <c r="E827" s="191" t="s">
        <v>4954</v>
      </c>
    </row>
    <row r="828" spans="1:5" ht="19.5" x14ac:dyDescent="0.2">
      <c r="A828" s="189" t="s">
        <v>2212</v>
      </c>
      <c r="B828" s="189" t="s">
        <v>2213</v>
      </c>
      <c r="C828" s="189"/>
      <c r="D828" s="189"/>
      <c r="E828" s="191"/>
    </row>
    <row r="829" spans="1:5" ht="19.5" x14ac:dyDescent="0.2">
      <c r="A829" s="189" t="s">
        <v>2214</v>
      </c>
      <c r="B829" s="189" t="s">
        <v>1847</v>
      </c>
      <c r="C829" s="189" t="s">
        <v>58</v>
      </c>
      <c r="D829" s="189">
        <v>3.04</v>
      </c>
      <c r="E829" s="191" t="s">
        <v>4955</v>
      </c>
    </row>
    <row r="830" spans="1:5" ht="19.5" x14ac:dyDescent="0.2">
      <c r="A830" s="189" t="s">
        <v>2215</v>
      </c>
      <c r="B830" s="189" t="s">
        <v>2217</v>
      </c>
      <c r="C830" s="189" t="s">
        <v>58</v>
      </c>
      <c r="D830" s="189">
        <v>14.96</v>
      </c>
      <c r="E830" s="191" t="s">
        <v>4956</v>
      </c>
    </row>
    <row r="831" spans="1:5" ht="29.25" x14ac:dyDescent="0.2">
      <c r="A831" s="189" t="s">
        <v>2219</v>
      </c>
      <c r="B831" s="189" t="s">
        <v>1305</v>
      </c>
      <c r="C831" s="189" t="s">
        <v>58</v>
      </c>
      <c r="D831" s="189">
        <v>22.48</v>
      </c>
      <c r="E831" s="191" t="s">
        <v>4957</v>
      </c>
    </row>
    <row r="832" spans="1:5" x14ac:dyDescent="0.2">
      <c r="A832" s="189" t="s">
        <v>2220</v>
      </c>
      <c r="B832" s="189" t="s">
        <v>681</v>
      </c>
      <c r="C832" s="189"/>
      <c r="D832" s="189"/>
      <c r="E832" s="191"/>
    </row>
    <row r="833" spans="1:5" ht="19.5" x14ac:dyDescent="0.2">
      <c r="A833" s="189" t="s">
        <v>2221</v>
      </c>
      <c r="B833" s="189" t="s">
        <v>1381</v>
      </c>
      <c r="C833" s="189" t="s">
        <v>71</v>
      </c>
      <c r="D833" s="189">
        <v>50</v>
      </c>
      <c r="E833" s="191" t="s">
        <v>4958</v>
      </c>
    </row>
    <row r="834" spans="1:5" ht="19.5" x14ac:dyDescent="0.2">
      <c r="A834" s="189" t="s">
        <v>2222</v>
      </c>
      <c r="B834" s="189" t="s">
        <v>1385</v>
      </c>
      <c r="C834" s="189" t="s">
        <v>71</v>
      </c>
      <c r="D834" s="189">
        <v>67</v>
      </c>
      <c r="E834" s="191" t="s">
        <v>4958</v>
      </c>
    </row>
    <row r="835" spans="1:5" ht="19.5" x14ac:dyDescent="0.2">
      <c r="A835" s="189" t="s">
        <v>2223</v>
      </c>
      <c r="B835" s="189" t="s">
        <v>2225</v>
      </c>
      <c r="C835" s="189" t="s">
        <v>71</v>
      </c>
      <c r="D835" s="189">
        <v>1</v>
      </c>
      <c r="E835" s="191" t="s">
        <v>4958</v>
      </c>
    </row>
    <row r="836" spans="1:5" x14ac:dyDescent="0.2">
      <c r="A836" s="189" t="s">
        <v>2227</v>
      </c>
      <c r="B836" s="189" t="s">
        <v>2229</v>
      </c>
      <c r="C836" s="189" t="s">
        <v>71</v>
      </c>
      <c r="D836" s="189">
        <v>49</v>
      </c>
      <c r="E836" s="191" t="s">
        <v>4958</v>
      </c>
    </row>
    <row r="837" spans="1:5" ht="19.5" x14ac:dyDescent="0.2">
      <c r="A837" s="189" t="s">
        <v>2231</v>
      </c>
      <c r="B837" s="189" t="s">
        <v>2233</v>
      </c>
      <c r="C837" s="189" t="s">
        <v>71</v>
      </c>
      <c r="D837" s="189">
        <v>49</v>
      </c>
      <c r="E837" s="191" t="s">
        <v>4958</v>
      </c>
    </row>
    <row r="838" spans="1:5" ht="19.5" x14ac:dyDescent="0.2">
      <c r="A838" s="189" t="s">
        <v>2235</v>
      </c>
      <c r="B838" s="189" t="s">
        <v>1389</v>
      </c>
      <c r="C838" s="189" t="s">
        <v>85</v>
      </c>
      <c r="D838" s="189">
        <v>564.17999999999995</v>
      </c>
      <c r="E838" s="191" t="s">
        <v>4958</v>
      </c>
    </row>
    <row r="839" spans="1:5" ht="19.5" x14ac:dyDescent="0.2">
      <c r="A839" s="189" t="s">
        <v>2236</v>
      </c>
      <c r="B839" s="189" t="s">
        <v>714</v>
      </c>
      <c r="C839" s="189" t="s">
        <v>85</v>
      </c>
      <c r="D839" s="189">
        <v>390.32</v>
      </c>
      <c r="E839" s="191" t="s">
        <v>4958</v>
      </c>
    </row>
    <row r="840" spans="1:5" ht="19.5" x14ac:dyDescent="0.2">
      <c r="A840" s="189" t="s">
        <v>2237</v>
      </c>
      <c r="B840" s="189" t="s">
        <v>1394</v>
      </c>
      <c r="C840" s="189" t="s">
        <v>85</v>
      </c>
      <c r="D840" s="189">
        <v>99.49</v>
      </c>
      <c r="E840" s="191" t="s">
        <v>4958</v>
      </c>
    </row>
    <row r="841" spans="1:5" x14ac:dyDescent="0.2">
      <c r="A841" s="189" t="s">
        <v>2238</v>
      </c>
      <c r="B841" s="189" t="s">
        <v>2240</v>
      </c>
      <c r="C841" s="189" t="s">
        <v>71</v>
      </c>
      <c r="D841" s="189">
        <v>8</v>
      </c>
      <c r="E841" s="191" t="s">
        <v>4958</v>
      </c>
    </row>
    <row r="842" spans="1:5" ht="19.5" x14ac:dyDescent="0.2">
      <c r="A842" s="189" t="s">
        <v>2242</v>
      </c>
      <c r="B842" s="189" t="s">
        <v>1398</v>
      </c>
      <c r="C842" s="189" t="s">
        <v>71</v>
      </c>
      <c r="D842" s="189">
        <v>2</v>
      </c>
      <c r="E842" s="191" t="s">
        <v>4958</v>
      </c>
    </row>
    <row r="843" spans="1:5" ht="19.5" x14ac:dyDescent="0.2">
      <c r="A843" s="189" t="s">
        <v>2243</v>
      </c>
      <c r="B843" s="189" t="s">
        <v>694</v>
      </c>
      <c r="C843" s="189" t="s">
        <v>71</v>
      </c>
      <c r="D843" s="189">
        <v>9</v>
      </c>
      <c r="E843" s="191" t="s">
        <v>4958</v>
      </c>
    </row>
    <row r="844" spans="1:5" ht="19.5" x14ac:dyDescent="0.2">
      <c r="A844" s="189" t="s">
        <v>2244</v>
      </c>
      <c r="B844" s="189" t="s">
        <v>698</v>
      </c>
      <c r="C844" s="189" t="s">
        <v>71</v>
      </c>
      <c r="D844" s="189">
        <v>1</v>
      </c>
      <c r="E844" s="191" t="s">
        <v>4958</v>
      </c>
    </row>
    <row r="845" spans="1:5" ht="19.5" x14ac:dyDescent="0.2">
      <c r="A845" s="189" t="s">
        <v>2245</v>
      </c>
      <c r="B845" s="189" t="s">
        <v>2247</v>
      </c>
      <c r="C845" s="189" t="s">
        <v>71</v>
      </c>
      <c r="D845" s="189">
        <v>1</v>
      </c>
      <c r="E845" s="191" t="s">
        <v>4958</v>
      </c>
    </row>
    <row r="846" spans="1:5" ht="19.5" x14ac:dyDescent="0.2">
      <c r="A846" s="189" t="s">
        <v>2249</v>
      </c>
      <c r="B846" s="189" t="s">
        <v>2251</v>
      </c>
      <c r="C846" s="189" t="s">
        <v>71</v>
      </c>
      <c r="D846" s="189">
        <v>29</v>
      </c>
      <c r="E846" s="191" t="s">
        <v>4958</v>
      </c>
    </row>
    <row r="847" spans="1:5" ht="19.5" x14ac:dyDescent="0.2">
      <c r="A847" s="189" t="s">
        <v>2253</v>
      </c>
      <c r="B847" s="189" t="s">
        <v>1405</v>
      </c>
      <c r="C847" s="189" t="s">
        <v>71</v>
      </c>
      <c r="D847" s="189">
        <v>22</v>
      </c>
      <c r="E847" s="191" t="s">
        <v>4958</v>
      </c>
    </row>
    <row r="848" spans="1:5" ht="19.5" x14ac:dyDescent="0.2">
      <c r="A848" s="189" t="s">
        <v>2254</v>
      </c>
      <c r="B848" s="189" t="s">
        <v>2256</v>
      </c>
      <c r="C848" s="189" t="s">
        <v>71</v>
      </c>
      <c r="D848" s="189">
        <v>7</v>
      </c>
      <c r="E848" s="191" t="s">
        <v>4958</v>
      </c>
    </row>
    <row r="849" spans="1:5" ht="19.5" x14ac:dyDescent="0.2">
      <c r="A849" s="189" t="s">
        <v>2258</v>
      </c>
      <c r="B849" s="189" t="s">
        <v>706</v>
      </c>
      <c r="C849" s="189" t="s">
        <v>71</v>
      </c>
      <c r="D849" s="189">
        <v>10</v>
      </c>
      <c r="E849" s="191" t="s">
        <v>4958</v>
      </c>
    </row>
    <row r="850" spans="1:5" ht="19.5" x14ac:dyDescent="0.2">
      <c r="A850" s="189" t="s">
        <v>2259</v>
      </c>
      <c r="B850" s="189" t="s">
        <v>994</v>
      </c>
      <c r="C850" s="189" t="s">
        <v>71</v>
      </c>
      <c r="D850" s="189">
        <v>4</v>
      </c>
      <c r="E850" s="191" t="s">
        <v>4958</v>
      </c>
    </row>
    <row r="851" spans="1:5" ht="19.5" x14ac:dyDescent="0.2">
      <c r="A851" s="189" t="s">
        <v>2260</v>
      </c>
      <c r="B851" s="189" t="s">
        <v>710</v>
      </c>
      <c r="C851" s="189" t="s">
        <v>71</v>
      </c>
      <c r="D851" s="189">
        <v>1</v>
      </c>
      <c r="E851" s="191" t="s">
        <v>4958</v>
      </c>
    </row>
    <row r="852" spans="1:5" ht="19.5" x14ac:dyDescent="0.2">
      <c r="A852" s="189" t="s">
        <v>2261</v>
      </c>
      <c r="B852" s="189" t="s">
        <v>1415</v>
      </c>
      <c r="C852" s="189" t="s">
        <v>71</v>
      </c>
      <c r="D852" s="189">
        <v>1</v>
      </c>
      <c r="E852" s="191" t="s">
        <v>4958</v>
      </c>
    </row>
    <row r="853" spans="1:5" x14ac:dyDescent="0.2">
      <c r="A853" s="189" t="s">
        <v>2262</v>
      </c>
      <c r="B853" s="189" t="s">
        <v>2264</v>
      </c>
      <c r="C853" s="189" t="s">
        <v>71</v>
      </c>
      <c r="D853" s="189">
        <v>4</v>
      </c>
      <c r="E853" s="191" t="s">
        <v>4958</v>
      </c>
    </row>
    <row r="854" spans="1:5" ht="19.5" x14ac:dyDescent="0.2">
      <c r="A854" s="189" t="s">
        <v>2266</v>
      </c>
      <c r="B854" s="189" t="s">
        <v>2268</v>
      </c>
      <c r="C854" s="189" t="s">
        <v>71</v>
      </c>
      <c r="D854" s="189">
        <v>49</v>
      </c>
      <c r="E854" s="191" t="s">
        <v>4958</v>
      </c>
    </row>
    <row r="855" spans="1:5" ht="19.5" x14ac:dyDescent="0.2">
      <c r="A855" s="189" t="s">
        <v>2270</v>
      </c>
      <c r="B855" s="189" t="s">
        <v>2272</v>
      </c>
      <c r="C855" s="189" t="s">
        <v>85</v>
      </c>
      <c r="D855" s="189">
        <v>42.9</v>
      </c>
      <c r="E855" s="191" t="s">
        <v>4958</v>
      </c>
    </row>
    <row r="856" spans="1:5" ht="19.5" x14ac:dyDescent="0.2">
      <c r="A856" s="189" t="s">
        <v>2274</v>
      </c>
      <c r="B856" s="189" t="s">
        <v>1017</v>
      </c>
      <c r="C856" s="189" t="s">
        <v>85</v>
      </c>
      <c r="D856" s="189">
        <v>275.99</v>
      </c>
      <c r="E856" s="191" t="s">
        <v>4958</v>
      </c>
    </row>
    <row r="857" spans="1:5" ht="19.5" x14ac:dyDescent="0.2">
      <c r="A857" s="189" t="s">
        <v>2275</v>
      </c>
      <c r="B857" s="189" t="s">
        <v>979</v>
      </c>
      <c r="C857" s="189" t="s">
        <v>71</v>
      </c>
      <c r="D857" s="189">
        <v>45</v>
      </c>
      <c r="E857" s="191" t="s">
        <v>4958</v>
      </c>
    </row>
    <row r="858" spans="1:5" ht="19.5" x14ac:dyDescent="0.2">
      <c r="A858" s="189" t="s">
        <v>2276</v>
      </c>
      <c r="B858" s="189" t="s">
        <v>686</v>
      </c>
      <c r="C858" s="189" t="s">
        <v>71</v>
      </c>
      <c r="D858" s="189">
        <v>14</v>
      </c>
      <c r="E858" s="191" t="s">
        <v>4958</v>
      </c>
    </row>
    <row r="859" spans="1:5" ht="29.25" x14ac:dyDescent="0.2">
      <c r="A859" s="189" t="s">
        <v>2277</v>
      </c>
      <c r="B859" s="189" t="s">
        <v>1590</v>
      </c>
      <c r="C859" s="189" t="s">
        <v>71</v>
      </c>
      <c r="D859" s="189">
        <v>1</v>
      </c>
      <c r="E859" s="191" t="s">
        <v>4958</v>
      </c>
    </row>
    <row r="860" spans="1:5" x14ac:dyDescent="0.2">
      <c r="A860" s="189" t="s">
        <v>2278</v>
      </c>
      <c r="B860" s="189" t="s">
        <v>404</v>
      </c>
      <c r="C860" s="189"/>
      <c r="D860" s="189"/>
      <c r="E860" s="191"/>
    </row>
    <row r="861" spans="1:5" ht="117" x14ac:dyDescent="0.2">
      <c r="A861" s="189" t="s">
        <v>2279</v>
      </c>
      <c r="B861" s="189" t="s">
        <v>419</v>
      </c>
      <c r="C861" s="189" t="s">
        <v>58</v>
      </c>
      <c r="D861" s="189">
        <v>458.54</v>
      </c>
      <c r="E861" s="191" t="s">
        <v>4959</v>
      </c>
    </row>
    <row r="862" spans="1:5" ht="117" x14ac:dyDescent="0.2">
      <c r="A862" s="189" t="s">
        <v>2280</v>
      </c>
      <c r="B862" s="189" t="s">
        <v>2282</v>
      </c>
      <c r="C862" s="189" t="s">
        <v>58</v>
      </c>
      <c r="D862" s="189">
        <v>229.27</v>
      </c>
      <c r="E862" s="191" t="s">
        <v>4960</v>
      </c>
    </row>
    <row r="863" spans="1:5" ht="117" x14ac:dyDescent="0.2">
      <c r="A863" s="189" t="s">
        <v>2284</v>
      </c>
      <c r="B863" s="189" t="s">
        <v>427</v>
      </c>
      <c r="C863" s="189" t="s">
        <v>58</v>
      </c>
      <c r="D863" s="189">
        <v>229.27</v>
      </c>
      <c r="E863" s="191" t="s">
        <v>4960</v>
      </c>
    </row>
    <row r="864" spans="1:5" ht="146.25" x14ac:dyDescent="0.2">
      <c r="A864" s="189" t="s">
        <v>2285</v>
      </c>
      <c r="B864" s="189" t="s">
        <v>415</v>
      </c>
      <c r="C864" s="189" t="s">
        <v>58</v>
      </c>
      <c r="D864" s="189">
        <v>384.33</v>
      </c>
      <c r="E864" s="191" t="s">
        <v>4961</v>
      </c>
    </row>
    <row r="865" spans="1:5" x14ac:dyDescent="0.2">
      <c r="A865" s="189" t="s">
        <v>2286</v>
      </c>
      <c r="B865" s="189" t="s">
        <v>2287</v>
      </c>
      <c r="C865" s="189"/>
      <c r="D865" s="189"/>
      <c r="E865" s="191"/>
    </row>
    <row r="866" spans="1:5" x14ac:dyDescent="0.2">
      <c r="A866" s="189" t="s">
        <v>2288</v>
      </c>
      <c r="B866" s="189" t="s">
        <v>1861</v>
      </c>
      <c r="C866" s="189"/>
      <c r="D866" s="189"/>
      <c r="E866" s="191"/>
    </row>
    <row r="867" spans="1:5" x14ac:dyDescent="0.2">
      <c r="A867" s="189" t="s">
        <v>2289</v>
      </c>
      <c r="B867" s="189" t="s">
        <v>1863</v>
      </c>
      <c r="C867" s="189"/>
      <c r="D867" s="189"/>
      <c r="E867" s="191"/>
    </row>
    <row r="868" spans="1:5" ht="29.25" x14ac:dyDescent="0.2">
      <c r="A868" s="189" t="s">
        <v>2290</v>
      </c>
      <c r="B868" s="189" t="s">
        <v>2292</v>
      </c>
      <c r="C868" s="189" t="s">
        <v>85</v>
      </c>
      <c r="D868" s="189">
        <v>88</v>
      </c>
      <c r="E868" s="191" t="s">
        <v>4962</v>
      </c>
    </row>
    <row r="869" spans="1:5" ht="19.5" x14ac:dyDescent="0.2">
      <c r="A869" s="189" t="s">
        <v>2294</v>
      </c>
      <c r="B869" s="189" t="s">
        <v>228</v>
      </c>
      <c r="C869" s="189" t="s">
        <v>114</v>
      </c>
      <c r="D869" s="189">
        <v>31.55</v>
      </c>
      <c r="E869" s="191" t="s">
        <v>4963</v>
      </c>
    </row>
    <row r="870" spans="1:5" ht="19.5" x14ac:dyDescent="0.2">
      <c r="A870" s="189" t="s">
        <v>2295</v>
      </c>
      <c r="B870" s="189" t="s">
        <v>118</v>
      </c>
      <c r="C870" s="189" t="s">
        <v>114</v>
      </c>
      <c r="D870" s="189">
        <v>28.4</v>
      </c>
      <c r="E870" s="191" t="s">
        <v>4963</v>
      </c>
    </row>
    <row r="871" spans="1:5" ht="19.5" x14ac:dyDescent="0.2">
      <c r="A871" s="189" t="s">
        <v>2296</v>
      </c>
      <c r="B871" s="189" t="s">
        <v>122</v>
      </c>
      <c r="C871" s="189" t="s">
        <v>71</v>
      </c>
      <c r="D871" s="189">
        <v>22</v>
      </c>
      <c r="E871" s="191" t="s">
        <v>4963</v>
      </c>
    </row>
    <row r="872" spans="1:5" ht="19.5" x14ac:dyDescent="0.2">
      <c r="A872" s="189" t="s">
        <v>2297</v>
      </c>
      <c r="B872" s="189" t="s">
        <v>125</v>
      </c>
      <c r="C872" s="189"/>
      <c r="D872" s="189"/>
      <c r="E872" s="191"/>
    </row>
    <row r="873" spans="1:5" ht="19.5" x14ac:dyDescent="0.2">
      <c r="A873" s="189" t="s">
        <v>2298</v>
      </c>
      <c r="B873" s="189" t="s">
        <v>130</v>
      </c>
      <c r="C873" s="189" t="s">
        <v>131</v>
      </c>
      <c r="D873" s="189">
        <v>2.29</v>
      </c>
      <c r="E873" s="191" t="s">
        <v>4963</v>
      </c>
    </row>
    <row r="874" spans="1:5" ht="19.5" x14ac:dyDescent="0.2">
      <c r="A874" s="189" t="s">
        <v>2299</v>
      </c>
      <c r="B874" s="189" t="s">
        <v>139</v>
      </c>
      <c r="C874" s="189" t="s">
        <v>58</v>
      </c>
      <c r="D874" s="189">
        <v>21.78</v>
      </c>
      <c r="E874" s="191" t="s">
        <v>4963</v>
      </c>
    </row>
    <row r="875" spans="1:5" ht="19.5" x14ac:dyDescent="0.2">
      <c r="A875" s="189" t="s">
        <v>2300</v>
      </c>
      <c r="B875" s="189" t="s">
        <v>169</v>
      </c>
      <c r="C875" s="189" t="s">
        <v>58</v>
      </c>
      <c r="D875" s="189">
        <v>8.68</v>
      </c>
      <c r="E875" s="191" t="s">
        <v>4963</v>
      </c>
    </row>
    <row r="876" spans="1:5" ht="19.5" x14ac:dyDescent="0.2">
      <c r="A876" s="189" t="s">
        <v>2301</v>
      </c>
      <c r="B876" s="189" t="s">
        <v>151</v>
      </c>
      <c r="C876" s="189" t="s">
        <v>114</v>
      </c>
      <c r="D876" s="189">
        <v>92.4</v>
      </c>
      <c r="E876" s="191" t="s">
        <v>4963</v>
      </c>
    </row>
    <row r="877" spans="1:5" ht="19.5" x14ac:dyDescent="0.2">
      <c r="A877" s="189" t="s">
        <v>2302</v>
      </c>
      <c r="B877" s="189" t="s">
        <v>289</v>
      </c>
      <c r="C877" s="189" t="s">
        <v>114</v>
      </c>
      <c r="D877" s="189">
        <v>75</v>
      </c>
      <c r="E877" s="191" t="s">
        <v>4963</v>
      </c>
    </row>
    <row r="878" spans="1:5" ht="19.5" x14ac:dyDescent="0.2">
      <c r="A878" s="189" t="s">
        <v>2303</v>
      </c>
      <c r="B878" s="189" t="s">
        <v>181</v>
      </c>
      <c r="C878" s="189" t="s">
        <v>114</v>
      </c>
      <c r="D878" s="189">
        <v>19.5</v>
      </c>
      <c r="E878" s="191" t="s">
        <v>4963</v>
      </c>
    </row>
    <row r="879" spans="1:5" ht="29.25" x14ac:dyDescent="0.2">
      <c r="A879" s="189" t="s">
        <v>2304</v>
      </c>
      <c r="B879" s="189" t="s">
        <v>159</v>
      </c>
      <c r="C879" s="189" t="s">
        <v>131</v>
      </c>
      <c r="D879" s="189">
        <v>2.29</v>
      </c>
      <c r="E879" s="191" t="s">
        <v>4963</v>
      </c>
    </row>
    <row r="880" spans="1:5" ht="29.25" x14ac:dyDescent="0.2">
      <c r="A880" s="189" t="s">
        <v>2305</v>
      </c>
      <c r="B880" s="189" t="s">
        <v>185</v>
      </c>
      <c r="C880" s="189" t="s">
        <v>131</v>
      </c>
      <c r="D880" s="189">
        <v>0.43</v>
      </c>
      <c r="E880" s="191" t="s">
        <v>4963</v>
      </c>
    </row>
    <row r="881" spans="1:5" x14ac:dyDescent="0.2">
      <c r="A881" s="189" t="s">
        <v>2306</v>
      </c>
      <c r="B881" s="189" t="s">
        <v>2307</v>
      </c>
      <c r="C881" s="189"/>
      <c r="D881" s="189"/>
      <c r="E881" s="191"/>
    </row>
    <row r="882" spans="1:5" ht="19.5" x14ac:dyDescent="0.2">
      <c r="A882" s="189" t="s">
        <v>2308</v>
      </c>
      <c r="B882" s="189" t="s">
        <v>1880</v>
      </c>
      <c r="C882" s="189" t="s">
        <v>389</v>
      </c>
      <c r="D882" s="189">
        <v>120.82</v>
      </c>
      <c r="E882" s="191" t="s">
        <v>4964</v>
      </c>
    </row>
    <row r="883" spans="1:5" ht="19.5" x14ac:dyDescent="0.2">
      <c r="A883" s="189" t="s">
        <v>2309</v>
      </c>
      <c r="B883" s="189" t="s">
        <v>1888</v>
      </c>
      <c r="C883" s="189" t="s">
        <v>58</v>
      </c>
      <c r="D883" s="189">
        <v>120.82</v>
      </c>
      <c r="E883" s="191" t="s">
        <v>4964</v>
      </c>
    </row>
    <row r="884" spans="1:5" x14ac:dyDescent="0.2">
      <c r="A884" s="189" t="s">
        <v>2310</v>
      </c>
      <c r="B884" s="189" t="s">
        <v>2311</v>
      </c>
      <c r="C884" s="189"/>
      <c r="D884" s="189"/>
      <c r="E884" s="191"/>
    </row>
    <row r="885" spans="1:5" ht="19.5" x14ac:dyDescent="0.2">
      <c r="A885" s="189" t="s">
        <v>2312</v>
      </c>
      <c r="B885" s="189" t="s">
        <v>2314</v>
      </c>
      <c r="C885" s="189" t="s">
        <v>58</v>
      </c>
      <c r="D885" s="189">
        <v>116</v>
      </c>
      <c r="E885" s="191" t="s">
        <v>4965</v>
      </c>
    </row>
    <row r="886" spans="1:5" ht="29.25" x14ac:dyDescent="0.2">
      <c r="A886" s="189" t="s">
        <v>2316</v>
      </c>
      <c r="B886" s="189" t="s">
        <v>1888</v>
      </c>
      <c r="C886" s="189" t="s">
        <v>58</v>
      </c>
      <c r="D886" s="189">
        <v>223.15</v>
      </c>
      <c r="E886" s="191" t="s">
        <v>4966</v>
      </c>
    </row>
    <row r="887" spans="1:5" x14ac:dyDescent="0.2">
      <c r="A887" s="189" t="s">
        <v>2317</v>
      </c>
      <c r="B887" s="189" t="s">
        <v>2318</v>
      </c>
      <c r="C887" s="189"/>
      <c r="D887" s="189"/>
      <c r="E887" s="191"/>
    </row>
    <row r="888" spans="1:5" ht="19.5" x14ac:dyDescent="0.2">
      <c r="A888" s="189" t="s">
        <v>2319</v>
      </c>
      <c r="B888" s="189" t="s">
        <v>1884</v>
      </c>
      <c r="C888" s="189" t="s">
        <v>389</v>
      </c>
      <c r="D888" s="189">
        <v>55.23</v>
      </c>
      <c r="E888" s="191" t="s">
        <v>4967</v>
      </c>
    </row>
    <row r="889" spans="1:5" x14ac:dyDescent="0.2">
      <c r="A889" s="189" t="s">
        <v>24</v>
      </c>
      <c r="B889" s="189" t="s">
        <v>25</v>
      </c>
      <c r="C889" s="189"/>
      <c r="D889" s="189"/>
      <c r="E889" s="191"/>
    </row>
    <row r="890" spans="1:5" x14ac:dyDescent="0.2">
      <c r="A890" s="189" t="s">
        <v>2320</v>
      </c>
      <c r="B890" s="189" t="s">
        <v>491</v>
      </c>
      <c r="C890" s="189"/>
      <c r="D890" s="189"/>
      <c r="E890" s="191"/>
    </row>
    <row r="891" spans="1:5" x14ac:dyDescent="0.2">
      <c r="A891" s="189" t="s">
        <v>2321</v>
      </c>
      <c r="B891" s="189" t="s">
        <v>493</v>
      </c>
      <c r="C891" s="189"/>
      <c r="D891" s="189"/>
      <c r="E891" s="191"/>
    </row>
    <row r="892" spans="1:5" ht="19.5" x14ac:dyDescent="0.2">
      <c r="A892" s="189" t="s">
        <v>2322</v>
      </c>
      <c r="B892" s="189" t="s">
        <v>496</v>
      </c>
      <c r="C892" s="189" t="s">
        <v>85</v>
      </c>
      <c r="D892" s="189">
        <v>62.85</v>
      </c>
      <c r="E892" s="191" t="s">
        <v>4968</v>
      </c>
    </row>
    <row r="893" spans="1:5" ht="19.5" x14ac:dyDescent="0.2">
      <c r="A893" s="189" t="s">
        <v>2323</v>
      </c>
      <c r="B893" s="189" t="s">
        <v>1597</v>
      </c>
      <c r="C893" s="189" t="s">
        <v>85</v>
      </c>
      <c r="D893" s="189">
        <v>4.16</v>
      </c>
      <c r="E893" s="191" t="s">
        <v>4968</v>
      </c>
    </row>
    <row r="894" spans="1:5" ht="19.5" x14ac:dyDescent="0.2">
      <c r="A894" s="189" t="s">
        <v>2324</v>
      </c>
      <c r="B894" s="189" t="s">
        <v>500</v>
      </c>
      <c r="C894" s="189" t="s">
        <v>85</v>
      </c>
      <c r="D894" s="189">
        <v>78.16</v>
      </c>
      <c r="E894" s="191" t="s">
        <v>4968</v>
      </c>
    </row>
    <row r="895" spans="1:5" ht="19.5" x14ac:dyDescent="0.2">
      <c r="A895" s="189" t="s">
        <v>2325</v>
      </c>
      <c r="B895" s="189" t="s">
        <v>504</v>
      </c>
      <c r="C895" s="189" t="s">
        <v>85</v>
      </c>
      <c r="D895" s="189">
        <v>7.67</v>
      </c>
      <c r="E895" s="191" t="s">
        <v>4968</v>
      </c>
    </row>
    <row r="896" spans="1:5" ht="19.5" x14ac:dyDescent="0.2">
      <c r="A896" s="189" t="s">
        <v>2326</v>
      </c>
      <c r="B896" s="189" t="s">
        <v>1603</v>
      </c>
      <c r="C896" s="189" t="s">
        <v>85</v>
      </c>
      <c r="D896" s="189">
        <v>9.8800000000000008</v>
      </c>
      <c r="E896" s="191" t="s">
        <v>4968</v>
      </c>
    </row>
    <row r="897" spans="1:5" ht="19.5" x14ac:dyDescent="0.2">
      <c r="A897" s="189" t="s">
        <v>2327</v>
      </c>
      <c r="B897" s="189" t="s">
        <v>1607</v>
      </c>
      <c r="C897" s="189" t="s">
        <v>85</v>
      </c>
      <c r="D897" s="189">
        <v>7.1</v>
      </c>
      <c r="E897" s="191" t="s">
        <v>4968</v>
      </c>
    </row>
    <row r="898" spans="1:5" ht="19.5" x14ac:dyDescent="0.2">
      <c r="A898" s="189" t="s">
        <v>2328</v>
      </c>
      <c r="B898" s="189" t="s">
        <v>508</v>
      </c>
      <c r="C898" s="189" t="s">
        <v>85</v>
      </c>
      <c r="D898" s="189">
        <v>10.83</v>
      </c>
      <c r="E898" s="191" t="s">
        <v>4968</v>
      </c>
    </row>
    <row r="899" spans="1:5" ht="19.5" x14ac:dyDescent="0.2">
      <c r="A899" s="189" t="s">
        <v>2329</v>
      </c>
      <c r="B899" s="189" t="s">
        <v>516</v>
      </c>
      <c r="C899" s="189" t="s">
        <v>85</v>
      </c>
      <c r="D899" s="189">
        <v>81.78</v>
      </c>
      <c r="E899" s="191" t="s">
        <v>4968</v>
      </c>
    </row>
    <row r="900" spans="1:5" x14ac:dyDescent="0.2">
      <c r="A900" s="189" t="s">
        <v>2330</v>
      </c>
      <c r="B900" s="189" t="s">
        <v>2331</v>
      </c>
      <c r="C900" s="189"/>
      <c r="D900" s="189"/>
      <c r="E900" s="191"/>
    </row>
    <row r="901" spans="1:5" ht="19.5" x14ac:dyDescent="0.2">
      <c r="A901" s="189" t="s">
        <v>2332</v>
      </c>
      <c r="B901" s="189" t="s">
        <v>1622</v>
      </c>
      <c r="C901" s="189" t="s">
        <v>71</v>
      </c>
      <c r="D901" s="189">
        <v>4</v>
      </c>
      <c r="E901" s="191" t="s">
        <v>4968</v>
      </c>
    </row>
    <row r="902" spans="1:5" ht="29.25" x14ac:dyDescent="0.2">
      <c r="A902" s="189" t="s">
        <v>2333</v>
      </c>
      <c r="B902" s="189" t="s">
        <v>1366</v>
      </c>
      <c r="C902" s="189" t="s">
        <v>71</v>
      </c>
      <c r="D902" s="189">
        <v>6</v>
      </c>
      <c r="E902" s="191" t="s">
        <v>4968</v>
      </c>
    </row>
    <row r="903" spans="1:5" ht="19.5" x14ac:dyDescent="0.2">
      <c r="A903" s="189" t="s">
        <v>2334</v>
      </c>
      <c r="B903" s="189" t="s">
        <v>548</v>
      </c>
      <c r="C903" s="189" t="s">
        <v>71</v>
      </c>
      <c r="D903" s="189">
        <v>1</v>
      </c>
      <c r="E903" s="191" t="s">
        <v>4968</v>
      </c>
    </row>
    <row r="904" spans="1:5" x14ac:dyDescent="0.2">
      <c r="A904" s="189" t="s">
        <v>2335</v>
      </c>
      <c r="B904" s="189" t="s">
        <v>2336</v>
      </c>
      <c r="C904" s="189"/>
      <c r="D904" s="189"/>
      <c r="E904" s="191"/>
    </row>
    <row r="905" spans="1:5" ht="39" x14ac:dyDescent="0.2">
      <c r="A905" s="189" t="s">
        <v>2337</v>
      </c>
      <c r="B905" s="189" t="s">
        <v>522</v>
      </c>
      <c r="C905" s="189" t="s">
        <v>71</v>
      </c>
      <c r="D905" s="189">
        <v>5</v>
      </c>
      <c r="E905" s="191" t="s">
        <v>4968</v>
      </c>
    </row>
    <row r="906" spans="1:5" ht="19.5" x14ac:dyDescent="0.2">
      <c r="A906" s="189" t="s">
        <v>2338</v>
      </c>
      <c r="B906" s="189" t="s">
        <v>1630</v>
      </c>
      <c r="C906" s="189" t="s">
        <v>71</v>
      </c>
      <c r="D906" s="189">
        <v>1</v>
      </c>
      <c r="E906" s="191" t="s">
        <v>4968</v>
      </c>
    </row>
    <row r="907" spans="1:5" x14ac:dyDescent="0.2">
      <c r="A907" s="189" t="s">
        <v>2339</v>
      </c>
      <c r="B907" s="189" t="s">
        <v>525</v>
      </c>
      <c r="C907" s="189"/>
      <c r="D907" s="189"/>
      <c r="E907" s="191"/>
    </row>
    <row r="908" spans="1:5" ht="29.25" x14ac:dyDescent="0.2">
      <c r="A908" s="189" t="s">
        <v>2340</v>
      </c>
      <c r="B908" s="189" t="s">
        <v>2342</v>
      </c>
      <c r="C908" s="189" t="s">
        <v>71</v>
      </c>
      <c r="D908" s="189">
        <v>20</v>
      </c>
      <c r="E908" s="191" t="s">
        <v>4968</v>
      </c>
    </row>
    <row r="909" spans="1:5" ht="29.25" x14ac:dyDescent="0.2">
      <c r="A909" s="189" t="s">
        <v>2344</v>
      </c>
      <c r="B909" s="189" t="s">
        <v>556</v>
      </c>
      <c r="C909" s="189" t="s">
        <v>71</v>
      </c>
      <c r="D909" s="189">
        <v>5</v>
      </c>
      <c r="E909" s="191" t="s">
        <v>4968</v>
      </c>
    </row>
    <row r="910" spans="1:5" ht="19.5" x14ac:dyDescent="0.2">
      <c r="A910" s="189" t="s">
        <v>2345</v>
      </c>
      <c r="B910" s="189" t="s">
        <v>2347</v>
      </c>
      <c r="C910" s="189" t="s">
        <v>71</v>
      </c>
      <c r="D910" s="189">
        <v>1</v>
      </c>
      <c r="E910" s="191" t="s">
        <v>4968</v>
      </c>
    </row>
    <row r="911" spans="1:5" ht="19.5" x14ac:dyDescent="0.2">
      <c r="A911" s="189" t="s">
        <v>2349</v>
      </c>
      <c r="B911" s="189" t="s">
        <v>1984</v>
      </c>
      <c r="C911" s="189" t="s">
        <v>71</v>
      </c>
      <c r="D911" s="189">
        <v>1</v>
      </c>
      <c r="E911" s="191" t="s">
        <v>4968</v>
      </c>
    </row>
    <row r="912" spans="1:5" ht="19.5" x14ac:dyDescent="0.2">
      <c r="A912" s="189" t="s">
        <v>2350</v>
      </c>
      <c r="B912" s="189" t="s">
        <v>2352</v>
      </c>
      <c r="C912" s="189" t="s">
        <v>71</v>
      </c>
      <c r="D912" s="189">
        <v>1</v>
      </c>
      <c r="E912" s="191" t="s">
        <v>4968</v>
      </c>
    </row>
    <row r="913" spans="1:5" ht="19.5" x14ac:dyDescent="0.2">
      <c r="A913" s="189" t="s">
        <v>2354</v>
      </c>
      <c r="B913" s="189" t="s">
        <v>1653</v>
      </c>
      <c r="C913" s="189" t="s">
        <v>71</v>
      </c>
      <c r="D913" s="189">
        <v>1</v>
      </c>
      <c r="E913" s="191" t="s">
        <v>4968</v>
      </c>
    </row>
    <row r="914" spans="1:5" ht="19.5" x14ac:dyDescent="0.2">
      <c r="A914" s="189" t="s">
        <v>2355</v>
      </c>
      <c r="B914" s="189" t="s">
        <v>2357</v>
      </c>
      <c r="C914" s="189" t="s">
        <v>71</v>
      </c>
      <c r="D914" s="189">
        <v>1</v>
      </c>
      <c r="E914" s="191" t="s">
        <v>4968</v>
      </c>
    </row>
    <row r="915" spans="1:5" ht="19.5" x14ac:dyDescent="0.2">
      <c r="A915" s="189" t="s">
        <v>2359</v>
      </c>
      <c r="B915" s="189" t="s">
        <v>1992</v>
      </c>
      <c r="C915" s="189" t="s">
        <v>71</v>
      </c>
      <c r="D915" s="189">
        <v>8</v>
      </c>
      <c r="E915" s="191" t="s">
        <v>4968</v>
      </c>
    </row>
    <row r="916" spans="1:5" ht="19.5" x14ac:dyDescent="0.2">
      <c r="A916" s="189" t="s">
        <v>2360</v>
      </c>
      <c r="B916" s="189" t="s">
        <v>2362</v>
      </c>
      <c r="C916" s="189" t="s">
        <v>71</v>
      </c>
      <c r="D916" s="189">
        <v>1</v>
      </c>
      <c r="E916" s="191" t="s">
        <v>4968</v>
      </c>
    </row>
    <row r="917" spans="1:5" ht="19.5" x14ac:dyDescent="0.2">
      <c r="A917" s="189" t="s">
        <v>2364</v>
      </c>
      <c r="B917" s="189" t="s">
        <v>2366</v>
      </c>
      <c r="C917" s="189" t="s">
        <v>71</v>
      </c>
      <c r="D917" s="189">
        <v>1</v>
      </c>
      <c r="E917" s="191" t="s">
        <v>4968</v>
      </c>
    </row>
    <row r="918" spans="1:5" ht="29.25" x14ac:dyDescent="0.2">
      <c r="A918" s="189" t="s">
        <v>2368</v>
      </c>
      <c r="B918" s="189" t="s">
        <v>560</v>
      </c>
      <c r="C918" s="189" t="s">
        <v>71</v>
      </c>
      <c r="D918" s="189">
        <v>8</v>
      </c>
      <c r="E918" s="191" t="s">
        <v>4968</v>
      </c>
    </row>
    <row r="919" spans="1:5" ht="29.25" x14ac:dyDescent="0.2">
      <c r="A919" s="189" t="s">
        <v>2369</v>
      </c>
      <c r="B919" s="189" t="s">
        <v>944</v>
      </c>
      <c r="C919" s="189" t="s">
        <v>71</v>
      </c>
      <c r="D919" s="189">
        <v>8</v>
      </c>
      <c r="E919" s="191" t="s">
        <v>4968</v>
      </c>
    </row>
    <row r="920" spans="1:5" ht="19.5" x14ac:dyDescent="0.2">
      <c r="A920" s="189" t="s">
        <v>2370</v>
      </c>
      <c r="B920" s="189" t="s">
        <v>564</v>
      </c>
      <c r="C920" s="189" t="s">
        <v>71</v>
      </c>
      <c r="D920" s="189">
        <v>18</v>
      </c>
      <c r="E920" s="191" t="s">
        <v>4968</v>
      </c>
    </row>
    <row r="921" spans="1:5" ht="19.5" x14ac:dyDescent="0.2">
      <c r="A921" s="189" t="s">
        <v>2371</v>
      </c>
      <c r="B921" s="189" t="s">
        <v>568</v>
      </c>
      <c r="C921" s="189" t="s">
        <v>71</v>
      </c>
      <c r="D921" s="189">
        <v>6</v>
      </c>
      <c r="E921" s="191" t="s">
        <v>4968</v>
      </c>
    </row>
    <row r="922" spans="1:5" ht="19.5" x14ac:dyDescent="0.2">
      <c r="A922" s="189" t="s">
        <v>2372</v>
      </c>
      <c r="B922" s="189" t="s">
        <v>2374</v>
      </c>
      <c r="C922" s="189" t="s">
        <v>71</v>
      </c>
      <c r="D922" s="189">
        <v>1</v>
      </c>
      <c r="E922" s="191" t="s">
        <v>4968</v>
      </c>
    </row>
    <row r="923" spans="1:5" ht="19.5" x14ac:dyDescent="0.2">
      <c r="A923" s="189" t="s">
        <v>2376</v>
      </c>
      <c r="B923" s="189" t="s">
        <v>2378</v>
      </c>
      <c r="C923" s="189" t="s">
        <v>71</v>
      </c>
      <c r="D923" s="189">
        <v>3</v>
      </c>
      <c r="E923" s="191" t="s">
        <v>4968</v>
      </c>
    </row>
    <row r="924" spans="1:5" ht="19.5" x14ac:dyDescent="0.2">
      <c r="A924" s="189" t="s">
        <v>2380</v>
      </c>
      <c r="B924" s="189" t="s">
        <v>1362</v>
      </c>
      <c r="C924" s="189" t="s">
        <v>71</v>
      </c>
      <c r="D924" s="189">
        <v>4</v>
      </c>
      <c r="E924" s="191" t="s">
        <v>4968</v>
      </c>
    </row>
    <row r="925" spans="1:5" ht="19.5" x14ac:dyDescent="0.2">
      <c r="A925" s="189" t="s">
        <v>2381</v>
      </c>
      <c r="B925" s="189" t="s">
        <v>1676</v>
      </c>
      <c r="C925" s="189" t="s">
        <v>71</v>
      </c>
      <c r="D925" s="189">
        <v>3</v>
      </c>
      <c r="E925" s="191" t="s">
        <v>4968</v>
      </c>
    </row>
    <row r="926" spans="1:5" ht="19.5" x14ac:dyDescent="0.2">
      <c r="A926" s="189" t="s">
        <v>2382</v>
      </c>
      <c r="B926" s="189" t="s">
        <v>2384</v>
      </c>
      <c r="C926" s="189" t="s">
        <v>71</v>
      </c>
      <c r="D926" s="189">
        <v>4</v>
      </c>
      <c r="E926" s="191" t="s">
        <v>4968</v>
      </c>
    </row>
    <row r="927" spans="1:5" ht="19.5" x14ac:dyDescent="0.2">
      <c r="A927" s="189" t="s">
        <v>2386</v>
      </c>
      <c r="B927" s="189" t="s">
        <v>2026</v>
      </c>
      <c r="C927" s="189" t="s">
        <v>71</v>
      </c>
      <c r="D927" s="189">
        <v>1</v>
      </c>
      <c r="E927" s="191" t="s">
        <v>4968</v>
      </c>
    </row>
    <row r="928" spans="1:5" ht="19.5" x14ac:dyDescent="0.2">
      <c r="A928" s="189" t="s">
        <v>2387</v>
      </c>
      <c r="B928" s="189" t="s">
        <v>2389</v>
      </c>
      <c r="C928" s="189" t="s">
        <v>71</v>
      </c>
      <c r="D928" s="189">
        <v>1</v>
      </c>
      <c r="E928" s="191" t="s">
        <v>4968</v>
      </c>
    </row>
    <row r="929" spans="1:5" ht="19.5" x14ac:dyDescent="0.2">
      <c r="A929" s="189" t="s">
        <v>2391</v>
      </c>
      <c r="B929" s="189" t="s">
        <v>1696</v>
      </c>
      <c r="C929" s="189" t="s">
        <v>71</v>
      </c>
      <c r="D929" s="189">
        <v>11</v>
      </c>
      <c r="E929" s="191" t="s">
        <v>4968</v>
      </c>
    </row>
    <row r="930" spans="1:5" x14ac:dyDescent="0.2">
      <c r="A930" s="189" t="s">
        <v>2392</v>
      </c>
      <c r="B930" s="189" t="s">
        <v>575</v>
      </c>
      <c r="C930" s="189"/>
      <c r="D930" s="189"/>
      <c r="E930" s="191"/>
    </row>
    <row r="931" spans="1:5" x14ac:dyDescent="0.2">
      <c r="A931" s="189" t="s">
        <v>2393</v>
      </c>
      <c r="B931" s="189" t="s">
        <v>578</v>
      </c>
      <c r="C931" s="189" t="s">
        <v>71</v>
      </c>
      <c r="D931" s="189">
        <v>183</v>
      </c>
      <c r="E931" s="191" t="s">
        <v>4968</v>
      </c>
    </row>
    <row r="932" spans="1:5" x14ac:dyDescent="0.2">
      <c r="A932" s="189" t="s">
        <v>2394</v>
      </c>
      <c r="B932" s="189" t="s">
        <v>2396</v>
      </c>
      <c r="C932" s="189" t="s">
        <v>71</v>
      </c>
      <c r="D932" s="189">
        <v>7</v>
      </c>
      <c r="E932" s="191" t="s">
        <v>4968</v>
      </c>
    </row>
    <row r="933" spans="1:5" x14ac:dyDescent="0.2">
      <c r="A933" s="189" t="s">
        <v>2398</v>
      </c>
      <c r="B933" s="189" t="s">
        <v>581</v>
      </c>
      <c r="C933" s="189" t="s">
        <v>71</v>
      </c>
      <c r="D933" s="189">
        <v>36</v>
      </c>
      <c r="E933" s="191" t="s">
        <v>4968</v>
      </c>
    </row>
    <row r="934" spans="1:5" ht="19.5" x14ac:dyDescent="0.2">
      <c r="A934" s="189" t="s">
        <v>2399</v>
      </c>
      <c r="B934" s="189" t="s">
        <v>2068</v>
      </c>
      <c r="C934" s="189" t="s">
        <v>71</v>
      </c>
      <c r="D934" s="189">
        <v>1</v>
      </c>
      <c r="E934" s="191" t="s">
        <v>4968</v>
      </c>
    </row>
    <row r="935" spans="1:5" ht="19.5" x14ac:dyDescent="0.2">
      <c r="A935" s="189" t="s">
        <v>2400</v>
      </c>
      <c r="B935" s="189" t="s">
        <v>2402</v>
      </c>
      <c r="C935" s="189" t="s">
        <v>71</v>
      </c>
      <c r="D935" s="189">
        <v>5</v>
      </c>
      <c r="E935" s="191" t="s">
        <v>4968</v>
      </c>
    </row>
    <row r="936" spans="1:5" ht="29.25" x14ac:dyDescent="0.2">
      <c r="A936" s="189" t="s">
        <v>2404</v>
      </c>
      <c r="B936" s="189" t="s">
        <v>589</v>
      </c>
      <c r="C936" s="189" t="s">
        <v>71</v>
      </c>
      <c r="D936" s="189">
        <v>34</v>
      </c>
      <c r="E936" s="191" t="s">
        <v>4968</v>
      </c>
    </row>
    <row r="937" spans="1:5" ht="29.25" x14ac:dyDescent="0.2">
      <c r="A937" s="189" t="s">
        <v>2405</v>
      </c>
      <c r="B937" s="189" t="s">
        <v>2407</v>
      </c>
      <c r="C937" s="189" t="s">
        <v>71</v>
      </c>
      <c r="D937" s="189">
        <v>2</v>
      </c>
      <c r="E937" s="191" t="s">
        <v>4968</v>
      </c>
    </row>
    <row r="938" spans="1:5" ht="19.5" x14ac:dyDescent="0.2">
      <c r="A938" s="189" t="s">
        <v>2409</v>
      </c>
      <c r="B938" s="189" t="s">
        <v>2411</v>
      </c>
      <c r="C938" s="189" t="s">
        <v>71</v>
      </c>
      <c r="D938" s="189">
        <v>5</v>
      </c>
      <c r="E938" s="191" t="s">
        <v>4968</v>
      </c>
    </row>
    <row r="939" spans="1:5" ht="19.5" x14ac:dyDescent="0.2">
      <c r="A939" s="189" t="s">
        <v>2413</v>
      </c>
      <c r="B939" s="189" t="s">
        <v>568</v>
      </c>
      <c r="C939" s="189" t="s">
        <v>71</v>
      </c>
      <c r="D939" s="189">
        <v>36</v>
      </c>
      <c r="E939" s="191" t="s">
        <v>4968</v>
      </c>
    </row>
    <row r="940" spans="1:5" ht="29.25" x14ac:dyDescent="0.2">
      <c r="A940" s="189" t="s">
        <v>2414</v>
      </c>
      <c r="B940" s="189" t="s">
        <v>1727</v>
      </c>
      <c r="C940" s="189" t="s">
        <v>71</v>
      </c>
      <c r="D940" s="189">
        <v>1</v>
      </c>
      <c r="E940" s="191" t="s">
        <v>4968</v>
      </c>
    </row>
    <row r="941" spans="1:5" ht="29.25" x14ac:dyDescent="0.2">
      <c r="A941" s="189" t="s">
        <v>2415</v>
      </c>
      <c r="B941" s="189" t="s">
        <v>601</v>
      </c>
      <c r="C941" s="189" t="s">
        <v>71</v>
      </c>
      <c r="D941" s="189">
        <v>5</v>
      </c>
      <c r="E941" s="191" t="s">
        <v>4968</v>
      </c>
    </row>
    <row r="942" spans="1:5" ht="29.25" x14ac:dyDescent="0.2">
      <c r="A942" s="189" t="s">
        <v>2416</v>
      </c>
      <c r="B942" s="189" t="s">
        <v>605</v>
      </c>
      <c r="C942" s="189" t="s">
        <v>71</v>
      </c>
      <c r="D942" s="189">
        <v>75</v>
      </c>
      <c r="E942" s="191" t="s">
        <v>4968</v>
      </c>
    </row>
    <row r="943" spans="1:5" ht="29.25" x14ac:dyDescent="0.2">
      <c r="A943" s="189" t="s">
        <v>2417</v>
      </c>
      <c r="B943" s="189" t="s">
        <v>2093</v>
      </c>
      <c r="C943" s="189" t="s">
        <v>71</v>
      </c>
      <c r="D943" s="189">
        <v>4</v>
      </c>
      <c r="E943" s="191" t="s">
        <v>4968</v>
      </c>
    </row>
    <row r="944" spans="1:5" ht="29.25" x14ac:dyDescent="0.2">
      <c r="A944" s="189" t="s">
        <v>2418</v>
      </c>
      <c r="B944" s="189" t="s">
        <v>609</v>
      </c>
      <c r="C944" s="189" t="s">
        <v>71</v>
      </c>
      <c r="D944" s="189">
        <v>17</v>
      </c>
      <c r="E944" s="191" t="s">
        <v>4968</v>
      </c>
    </row>
    <row r="945" spans="1:5" ht="29.25" x14ac:dyDescent="0.2">
      <c r="A945" s="189" t="s">
        <v>2419</v>
      </c>
      <c r="B945" s="189" t="s">
        <v>593</v>
      </c>
      <c r="C945" s="189" t="s">
        <v>71</v>
      </c>
      <c r="D945" s="189">
        <v>5</v>
      </c>
      <c r="E945" s="191" t="s">
        <v>4968</v>
      </c>
    </row>
    <row r="946" spans="1:5" ht="29.25" x14ac:dyDescent="0.2">
      <c r="A946" s="189" t="s">
        <v>2420</v>
      </c>
      <c r="B946" s="189" t="s">
        <v>2422</v>
      </c>
      <c r="C946" s="189" t="s">
        <v>71</v>
      </c>
      <c r="D946" s="189">
        <v>1</v>
      </c>
      <c r="E946" s="191" t="s">
        <v>4968</v>
      </c>
    </row>
    <row r="947" spans="1:5" ht="29.25" x14ac:dyDescent="0.2">
      <c r="A947" s="189" t="s">
        <v>2424</v>
      </c>
      <c r="B947" s="189" t="s">
        <v>2087</v>
      </c>
      <c r="C947" s="189" t="s">
        <v>71</v>
      </c>
      <c r="D947" s="189">
        <v>8</v>
      </c>
      <c r="E947" s="191" t="s">
        <v>4968</v>
      </c>
    </row>
    <row r="948" spans="1:5" ht="29.25" x14ac:dyDescent="0.2">
      <c r="A948" s="189" t="s">
        <v>2425</v>
      </c>
      <c r="B948" s="189" t="s">
        <v>1751</v>
      </c>
      <c r="C948" s="189" t="s">
        <v>71</v>
      </c>
      <c r="D948" s="189">
        <v>3</v>
      </c>
      <c r="E948" s="191" t="s">
        <v>4968</v>
      </c>
    </row>
    <row r="949" spans="1:5" ht="19.5" x14ac:dyDescent="0.2">
      <c r="A949" s="189" t="s">
        <v>2426</v>
      </c>
      <c r="B949" s="189" t="s">
        <v>1755</v>
      </c>
      <c r="C949" s="189" t="s">
        <v>71</v>
      </c>
      <c r="D949" s="189">
        <v>1</v>
      </c>
      <c r="E949" s="191" t="s">
        <v>4968</v>
      </c>
    </row>
    <row r="950" spans="1:5" ht="29.25" x14ac:dyDescent="0.2">
      <c r="A950" s="189" t="s">
        <v>2427</v>
      </c>
      <c r="B950" s="189" t="s">
        <v>619</v>
      </c>
      <c r="C950" s="189" t="s">
        <v>71</v>
      </c>
      <c r="D950" s="189">
        <v>3</v>
      </c>
      <c r="E950" s="191" t="s">
        <v>4968</v>
      </c>
    </row>
    <row r="951" spans="1:5" ht="29.25" x14ac:dyDescent="0.2">
      <c r="A951" s="189" t="s">
        <v>2428</v>
      </c>
      <c r="B951" s="189" t="s">
        <v>1764</v>
      </c>
      <c r="C951" s="189" t="s">
        <v>71</v>
      </c>
      <c r="D951" s="189">
        <v>1</v>
      </c>
      <c r="E951" s="191" t="s">
        <v>4968</v>
      </c>
    </row>
    <row r="952" spans="1:5" ht="19.5" x14ac:dyDescent="0.2">
      <c r="A952" s="189" t="s">
        <v>2429</v>
      </c>
      <c r="B952" s="189" t="s">
        <v>2431</v>
      </c>
      <c r="C952" s="189" t="s">
        <v>71</v>
      </c>
      <c r="D952" s="189">
        <v>5</v>
      </c>
      <c r="E952" s="191" t="s">
        <v>4968</v>
      </c>
    </row>
    <row r="953" spans="1:5" ht="19.5" x14ac:dyDescent="0.2">
      <c r="A953" s="189" t="s">
        <v>2433</v>
      </c>
      <c r="B953" s="189" t="s">
        <v>2435</v>
      </c>
      <c r="C953" s="189" t="s">
        <v>71</v>
      </c>
      <c r="D953" s="189">
        <v>4</v>
      </c>
      <c r="E953" s="191" t="s">
        <v>4968</v>
      </c>
    </row>
    <row r="954" spans="1:5" x14ac:dyDescent="0.2">
      <c r="A954" s="189" t="s">
        <v>2437</v>
      </c>
      <c r="B954" s="189" t="s">
        <v>647</v>
      </c>
      <c r="C954" s="189"/>
      <c r="D954" s="189"/>
      <c r="E954" s="191"/>
    </row>
    <row r="955" spans="1:5" x14ac:dyDescent="0.2">
      <c r="A955" s="189" t="s">
        <v>2438</v>
      </c>
      <c r="B955" s="189" t="s">
        <v>1781</v>
      </c>
      <c r="C955" s="189" t="s">
        <v>71</v>
      </c>
      <c r="D955" s="189">
        <v>5</v>
      </c>
      <c r="E955" s="191" t="s">
        <v>4968</v>
      </c>
    </row>
    <row r="956" spans="1:5" x14ac:dyDescent="0.2">
      <c r="A956" s="189" t="s">
        <v>2439</v>
      </c>
      <c r="B956" s="189" t="s">
        <v>1785</v>
      </c>
      <c r="C956" s="189" t="s">
        <v>71</v>
      </c>
      <c r="D956" s="189">
        <v>1</v>
      </c>
      <c r="E956" s="191" t="s">
        <v>4968</v>
      </c>
    </row>
    <row r="957" spans="1:5" ht="19.5" x14ac:dyDescent="0.2">
      <c r="A957" s="189" t="s">
        <v>2440</v>
      </c>
      <c r="B957" s="189" t="s">
        <v>662</v>
      </c>
      <c r="C957" s="189" t="s">
        <v>71</v>
      </c>
      <c r="D957" s="189">
        <v>8</v>
      </c>
      <c r="E957" s="191" t="s">
        <v>4968</v>
      </c>
    </row>
    <row r="958" spans="1:5" ht="19.5" x14ac:dyDescent="0.2">
      <c r="A958" s="189" t="s">
        <v>2441</v>
      </c>
      <c r="B958" s="189" t="s">
        <v>1790</v>
      </c>
      <c r="C958" s="189" t="s">
        <v>71</v>
      </c>
      <c r="D958" s="189">
        <v>5</v>
      </c>
      <c r="E958" s="191" t="s">
        <v>4968</v>
      </c>
    </row>
    <row r="959" spans="1:5" x14ac:dyDescent="0.2">
      <c r="A959" s="189" t="s">
        <v>2442</v>
      </c>
      <c r="B959" s="189" t="s">
        <v>1794</v>
      </c>
      <c r="C959" s="189" t="s">
        <v>71</v>
      </c>
      <c r="D959" s="189">
        <v>5</v>
      </c>
      <c r="E959" s="191" t="s">
        <v>4968</v>
      </c>
    </row>
    <row r="960" spans="1:5" ht="19.5" x14ac:dyDescent="0.2">
      <c r="A960" s="189" t="s">
        <v>2443</v>
      </c>
      <c r="B960" s="189" t="s">
        <v>678</v>
      </c>
      <c r="C960" s="189" t="s">
        <v>71</v>
      </c>
      <c r="D960" s="189">
        <v>5</v>
      </c>
      <c r="E960" s="191" t="s">
        <v>4968</v>
      </c>
    </row>
    <row r="961" spans="1:5" x14ac:dyDescent="0.2">
      <c r="A961" s="189" t="s">
        <v>2444</v>
      </c>
      <c r="B961" s="189" t="s">
        <v>681</v>
      </c>
      <c r="C961" s="189"/>
      <c r="D961" s="189"/>
      <c r="E961" s="191"/>
    </row>
    <row r="962" spans="1:5" x14ac:dyDescent="0.2">
      <c r="A962" s="189" t="s">
        <v>2445</v>
      </c>
      <c r="B962" s="189" t="s">
        <v>2446</v>
      </c>
      <c r="C962" s="189"/>
      <c r="D962" s="189"/>
      <c r="E962" s="191"/>
    </row>
    <row r="963" spans="1:5" x14ac:dyDescent="0.2">
      <c r="A963" s="189" t="s">
        <v>2447</v>
      </c>
      <c r="B963" s="189" t="s">
        <v>2449</v>
      </c>
      <c r="C963" s="189" t="s">
        <v>71</v>
      </c>
      <c r="D963" s="189">
        <v>13</v>
      </c>
      <c r="E963" s="191" t="s">
        <v>4969</v>
      </c>
    </row>
    <row r="964" spans="1:5" ht="19.5" x14ac:dyDescent="0.2">
      <c r="A964" s="189" t="s">
        <v>2451</v>
      </c>
      <c r="B964" s="189" t="s">
        <v>2453</v>
      </c>
      <c r="C964" s="189" t="s">
        <v>71</v>
      </c>
      <c r="D964" s="189">
        <v>3</v>
      </c>
      <c r="E964" s="191" t="s">
        <v>4969</v>
      </c>
    </row>
    <row r="965" spans="1:5" ht="19.5" x14ac:dyDescent="0.2">
      <c r="A965" s="189" t="s">
        <v>2455</v>
      </c>
      <c r="B965" s="189" t="s">
        <v>2457</v>
      </c>
      <c r="C965" s="189" t="s">
        <v>71</v>
      </c>
      <c r="D965" s="189">
        <v>6</v>
      </c>
      <c r="E965" s="191" t="s">
        <v>4969</v>
      </c>
    </row>
    <row r="966" spans="1:5" ht="19.5" x14ac:dyDescent="0.2">
      <c r="A966" s="189" t="s">
        <v>2458</v>
      </c>
      <c r="B966" s="189" t="s">
        <v>2460</v>
      </c>
      <c r="C966" s="189" t="s">
        <v>71</v>
      </c>
      <c r="D966" s="189">
        <v>1</v>
      </c>
      <c r="E966" s="191" t="s">
        <v>4969</v>
      </c>
    </row>
    <row r="967" spans="1:5" ht="19.5" x14ac:dyDescent="0.2">
      <c r="A967" s="189" t="s">
        <v>2462</v>
      </c>
      <c r="B967" s="189" t="s">
        <v>2464</v>
      </c>
      <c r="C967" s="189" t="s">
        <v>71</v>
      </c>
      <c r="D967" s="189">
        <v>12</v>
      </c>
      <c r="E967" s="191" t="s">
        <v>4969</v>
      </c>
    </row>
    <row r="968" spans="1:5" ht="19.5" x14ac:dyDescent="0.2">
      <c r="A968" s="189" t="s">
        <v>2466</v>
      </c>
      <c r="B968" s="189" t="s">
        <v>2468</v>
      </c>
      <c r="C968" s="189" t="s">
        <v>71</v>
      </c>
      <c r="D968" s="189">
        <v>1</v>
      </c>
      <c r="E968" s="191" t="s">
        <v>4969</v>
      </c>
    </row>
    <row r="969" spans="1:5" ht="19.5" x14ac:dyDescent="0.2">
      <c r="A969" s="189" t="s">
        <v>2470</v>
      </c>
      <c r="B969" s="189" t="s">
        <v>2472</v>
      </c>
      <c r="C969" s="189" t="s">
        <v>71</v>
      </c>
      <c r="D969" s="189">
        <v>1</v>
      </c>
      <c r="E969" s="191" t="s">
        <v>4969</v>
      </c>
    </row>
    <row r="970" spans="1:5" x14ac:dyDescent="0.2">
      <c r="A970" s="189" t="s">
        <v>2474</v>
      </c>
      <c r="B970" s="189" t="s">
        <v>2475</v>
      </c>
      <c r="C970" s="189"/>
      <c r="D970" s="189"/>
      <c r="E970" s="191"/>
    </row>
    <row r="971" spans="1:5" ht="19.5" x14ac:dyDescent="0.2">
      <c r="A971" s="189" t="s">
        <v>2476</v>
      </c>
      <c r="B971" s="189" t="s">
        <v>2247</v>
      </c>
      <c r="C971" s="189" t="s">
        <v>71</v>
      </c>
      <c r="D971" s="189">
        <v>2</v>
      </c>
      <c r="E971" s="191" t="s">
        <v>4969</v>
      </c>
    </row>
    <row r="972" spans="1:5" ht="19.5" x14ac:dyDescent="0.2">
      <c r="A972" s="189" t="s">
        <v>2477</v>
      </c>
      <c r="B972" s="189" t="s">
        <v>1398</v>
      </c>
      <c r="C972" s="189" t="s">
        <v>71</v>
      </c>
      <c r="D972" s="189">
        <v>4</v>
      </c>
      <c r="E972" s="191" t="s">
        <v>4969</v>
      </c>
    </row>
    <row r="973" spans="1:5" ht="19.5" x14ac:dyDescent="0.2">
      <c r="A973" s="189" t="s">
        <v>2478</v>
      </c>
      <c r="B973" s="189" t="s">
        <v>694</v>
      </c>
      <c r="C973" s="189" t="s">
        <v>71</v>
      </c>
      <c r="D973" s="189">
        <v>3</v>
      </c>
      <c r="E973" s="191" t="s">
        <v>4969</v>
      </c>
    </row>
    <row r="974" spans="1:5" ht="19.5" x14ac:dyDescent="0.2">
      <c r="A974" s="189" t="s">
        <v>2479</v>
      </c>
      <c r="B974" s="189" t="s">
        <v>698</v>
      </c>
      <c r="C974" s="189" t="s">
        <v>71</v>
      </c>
      <c r="D974" s="189">
        <v>1</v>
      </c>
      <c r="E974" s="191" t="s">
        <v>4969</v>
      </c>
    </row>
    <row r="975" spans="1:5" ht="19.5" x14ac:dyDescent="0.2">
      <c r="A975" s="189" t="s">
        <v>2480</v>
      </c>
      <c r="B975" s="189" t="s">
        <v>702</v>
      </c>
      <c r="C975" s="189" t="s">
        <v>71</v>
      </c>
      <c r="D975" s="189">
        <v>4</v>
      </c>
      <c r="E975" s="191" t="s">
        <v>4969</v>
      </c>
    </row>
    <row r="976" spans="1:5" ht="19.5" x14ac:dyDescent="0.2">
      <c r="A976" s="189" t="s">
        <v>2481</v>
      </c>
      <c r="B976" s="189" t="s">
        <v>2483</v>
      </c>
      <c r="C976" s="189" t="s">
        <v>71</v>
      </c>
      <c r="D976" s="189">
        <v>5</v>
      </c>
      <c r="E976" s="191" t="s">
        <v>4969</v>
      </c>
    </row>
    <row r="977" spans="1:5" ht="19.5" x14ac:dyDescent="0.2">
      <c r="A977" s="189" t="s">
        <v>2485</v>
      </c>
      <c r="B977" s="189" t="s">
        <v>1405</v>
      </c>
      <c r="C977" s="189" t="s">
        <v>71</v>
      </c>
      <c r="D977" s="189">
        <v>6</v>
      </c>
      <c r="E977" s="191" t="s">
        <v>4969</v>
      </c>
    </row>
    <row r="978" spans="1:5" ht="19.5" x14ac:dyDescent="0.2">
      <c r="A978" s="189" t="s">
        <v>2486</v>
      </c>
      <c r="B978" s="189" t="s">
        <v>2256</v>
      </c>
      <c r="C978" s="189" t="s">
        <v>71</v>
      </c>
      <c r="D978" s="189">
        <v>2</v>
      </c>
      <c r="E978" s="191" t="s">
        <v>4969</v>
      </c>
    </row>
    <row r="979" spans="1:5" ht="19.5" x14ac:dyDescent="0.2">
      <c r="A979" s="189" t="s">
        <v>2487</v>
      </c>
      <c r="B979" s="189" t="s">
        <v>2489</v>
      </c>
      <c r="C979" s="189" t="s">
        <v>71</v>
      </c>
      <c r="D979" s="189">
        <v>24</v>
      </c>
      <c r="E979" s="191" t="s">
        <v>4969</v>
      </c>
    </row>
    <row r="980" spans="1:5" ht="19.5" x14ac:dyDescent="0.2">
      <c r="A980" s="189" t="s">
        <v>2491</v>
      </c>
      <c r="B980" s="189" t="s">
        <v>2493</v>
      </c>
      <c r="C980" s="189" t="s">
        <v>71</v>
      </c>
      <c r="D980" s="189">
        <v>24</v>
      </c>
      <c r="E980" s="191" t="s">
        <v>4969</v>
      </c>
    </row>
    <row r="981" spans="1:5" x14ac:dyDescent="0.2">
      <c r="A981" s="189" t="s">
        <v>2495</v>
      </c>
      <c r="B981" s="189" t="s">
        <v>2496</v>
      </c>
      <c r="C981" s="189"/>
      <c r="D981" s="189"/>
      <c r="E981" s="191"/>
    </row>
    <row r="982" spans="1:5" ht="19.5" x14ac:dyDescent="0.2">
      <c r="A982" s="189" t="s">
        <v>2497</v>
      </c>
      <c r="B982" s="189" t="s">
        <v>2499</v>
      </c>
      <c r="C982" s="189" t="s">
        <v>71</v>
      </c>
      <c r="D982" s="189">
        <v>2</v>
      </c>
      <c r="E982" s="191" t="s">
        <v>4969</v>
      </c>
    </row>
    <row r="983" spans="1:5" x14ac:dyDescent="0.2">
      <c r="A983" s="189" t="s">
        <v>2501</v>
      </c>
      <c r="B983" s="189" t="s">
        <v>2502</v>
      </c>
      <c r="C983" s="189"/>
      <c r="D983" s="189"/>
      <c r="E983" s="191"/>
    </row>
    <row r="984" spans="1:5" ht="29.25" x14ac:dyDescent="0.2">
      <c r="A984" s="189" t="s">
        <v>2503</v>
      </c>
      <c r="B984" s="189" t="s">
        <v>2505</v>
      </c>
      <c r="C984" s="189" t="s">
        <v>71</v>
      </c>
      <c r="D984" s="189">
        <v>3</v>
      </c>
      <c r="E984" s="191" t="s">
        <v>4969</v>
      </c>
    </row>
    <row r="985" spans="1:5" x14ac:dyDescent="0.2">
      <c r="A985" s="189" t="s">
        <v>2507</v>
      </c>
      <c r="B985" s="189" t="s">
        <v>2508</v>
      </c>
      <c r="C985" s="189"/>
      <c r="D985" s="189"/>
      <c r="E985" s="191"/>
    </row>
    <row r="986" spans="1:5" x14ac:dyDescent="0.2">
      <c r="A986" s="189" t="s">
        <v>2509</v>
      </c>
      <c r="B986" s="189" t="s">
        <v>2511</v>
      </c>
      <c r="C986" s="189" t="s">
        <v>71</v>
      </c>
      <c r="D986" s="189">
        <v>5</v>
      </c>
      <c r="E986" s="191" t="s">
        <v>4969</v>
      </c>
    </row>
    <row r="987" spans="1:5" x14ac:dyDescent="0.2">
      <c r="A987" s="189" t="s">
        <v>2513</v>
      </c>
      <c r="B987" s="189" t="s">
        <v>2515</v>
      </c>
      <c r="C987" s="189" t="s">
        <v>71</v>
      </c>
      <c r="D987" s="189">
        <v>97</v>
      </c>
      <c r="E987" s="191" t="s">
        <v>4969</v>
      </c>
    </row>
    <row r="988" spans="1:5" ht="29.25" x14ac:dyDescent="0.2">
      <c r="A988" s="189" t="s">
        <v>2517</v>
      </c>
      <c r="B988" s="189" t="s">
        <v>2519</v>
      </c>
      <c r="C988" s="189" t="s">
        <v>71</v>
      </c>
      <c r="D988" s="189">
        <v>6</v>
      </c>
      <c r="E988" s="191" t="s">
        <v>4969</v>
      </c>
    </row>
    <row r="989" spans="1:5" ht="19.5" x14ac:dyDescent="0.2">
      <c r="A989" s="189" t="s">
        <v>2521</v>
      </c>
      <c r="B989" s="189" t="s">
        <v>2523</v>
      </c>
      <c r="C989" s="189" t="s">
        <v>85</v>
      </c>
      <c r="D989" s="189">
        <v>4.78</v>
      </c>
      <c r="E989" s="191" t="s">
        <v>4969</v>
      </c>
    </row>
    <row r="990" spans="1:5" ht="19.5" x14ac:dyDescent="0.2">
      <c r="A990" s="189" t="s">
        <v>2525</v>
      </c>
      <c r="B990" s="189" t="s">
        <v>1017</v>
      </c>
      <c r="C990" s="189" t="s">
        <v>85</v>
      </c>
      <c r="D990" s="189">
        <v>205.82</v>
      </c>
      <c r="E990" s="191" t="s">
        <v>4969</v>
      </c>
    </row>
    <row r="991" spans="1:5" ht="19.5" x14ac:dyDescent="0.2">
      <c r="A991" s="189" t="s">
        <v>2526</v>
      </c>
      <c r="B991" s="189" t="s">
        <v>2528</v>
      </c>
      <c r="C991" s="189" t="s">
        <v>85</v>
      </c>
      <c r="D991" s="189">
        <v>18.98</v>
      </c>
      <c r="E991" s="191" t="s">
        <v>4969</v>
      </c>
    </row>
    <row r="992" spans="1:5" x14ac:dyDescent="0.2">
      <c r="A992" s="189" t="s">
        <v>2530</v>
      </c>
      <c r="B992" s="189" t="s">
        <v>2531</v>
      </c>
      <c r="C992" s="189"/>
      <c r="D992" s="189"/>
      <c r="E992" s="191"/>
    </row>
    <row r="993" spans="1:5" x14ac:dyDescent="0.2">
      <c r="A993" s="189" t="s">
        <v>2532</v>
      </c>
      <c r="B993" s="189" t="s">
        <v>2534</v>
      </c>
      <c r="C993" s="189" t="s">
        <v>71</v>
      </c>
      <c r="D993" s="189">
        <v>9</v>
      </c>
      <c r="E993" s="191" t="s">
        <v>4969</v>
      </c>
    </row>
    <row r="994" spans="1:5" ht="19.5" x14ac:dyDescent="0.2">
      <c r="A994" s="189" t="s">
        <v>2535</v>
      </c>
      <c r="B994" s="189" t="s">
        <v>979</v>
      </c>
      <c r="C994" s="189" t="s">
        <v>71</v>
      </c>
      <c r="D994" s="189">
        <v>24</v>
      </c>
      <c r="E994" s="191" t="s">
        <v>4969</v>
      </c>
    </row>
    <row r="995" spans="1:5" x14ac:dyDescent="0.2">
      <c r="A995" s="189" t="s">
        <v>2536</v>
      </c>
      <c r="B995" s="189" t="s">
        <v>2537</v>
      </c>
      <c r="C995" s="189"/>
      <c r="D995" s="189"/>
      <c r="E995" s="191"/>
    </row>
    <row r="996" spans="1:5" x14ac:dyDescent="0.2">
      <c r="A996" s="189" t="s">
        <v>2538</v>
      </c>
      <c r="B996" s="189" t="s">
        <v>2540</v>
      </c>
      <c r="C996" s="189" t="s">
        <v>85</v>
      </c>
      <c r="D996" s="189">
        <v>38.200000000000003</v>
      </c>
      <c r="E996" s="191" t="s">
        <v>4969</v>
      </c>
    </row>
    <row r="997" spans="1:5" x14ac:dyDescent="0.2">
      <c r="A997" s="189" t="s">
        <v>2542</v>
      </c>
      <c r="B997" s="189" t="s">
        <v>2544</v>
      </c>
      <c r="C997" s="189" t="s">
        <v>71</v>
      </c>
      <c r="D997" s="189">
        <v>45</v>
      </c>
      <c r="E997" s="191" t="s">
        <v>4969</v>
      </c>
    </row>
    <row r="998" spans="1:5" x14ac:dyDescent="0.2">
      <c r="A998" s="189" t="s">
        <v>2546</v>
      </c>
      <c r="B998" s="189" t="s">
        <v>2547</v>
      </c>
      <c r="C998" s="189"/>
      <c r="D998" s="189"/>
      <c r="E998" s="191"/>
    </row>
    <row r="999" spans="1:5" ht="19.5" x14ac:dyDescent="0.2">
      <c r="A999" s="189" t="s">
        <v>2548</v>
      </c>
      <c r="B999" s="189" t="s">
        <v>718</v>
      </c>
      <c r="C999" s="189" t="s">
        <v>85</v>
      </c>
      <c r="D999" s="189">
        <v>92.9</v>
      </c>
      <c r="E999" s="191" t="s">
        <v>4969</v>
      </c>
    </row>
    <row r="1000" spans="1:5" ht="19.5" x14ac:dyDescent="0.2">
      <c r="A1000" s="189" t="s">
        <v>2549</v>
      </c>
      <c r="B1000" s="189" t="s">
        <v>714</v>
      </c>
      <c r="C1000" s="189" t="s">
        <v>85</v>
      </c>
      <c r="D1000" s="189">
        <v>880.45</v>
      </c>
      <c r="E1000" s="191" t="s">
        <v>4969</v>
      </c>
    </row>
    <row r="1001" spans="1:5" ht="19.5" x14ac:dyDescent="0.2">
      <c r="A1001" s="189" t="s">
        <v>2550</v>
      </c>
      <c r="B1001" s="189" t="s">
        <v>1394</v>
      </c>
      <c r="C1001" s="189" t="s">
        <v>85</v>
      </c>
      <c r="D1001" s="189">
        <v>4.5</v>
      </c>
      <c r="E1001" s="191" t="s">
        <v>4969</v>
      </c>
    </row>
    <row r="1002" spans="1:5" x14ac:dyDescent="0.2">
      <c r="A1002" s="189" t="s">
        <v>2551</v>
      </c>
      <c r="B1002" s="189" t="s">
        <v>2552</v>
      </c>
      <c r="C1002" s="189"/>
      <c r="D1002" s="189"/>
      <c r="E1002" s="191"/>
    </row>
    <row r="1003" spans="1:5" ht="19.5" x14ac:dyDescent="0.2">
      <c r="A1003" s="189" t="s">
        <v>2553</v>
      </c>
      <c r="B1003" s="189" t="s">
        <v>741</v>
      </c>
      <c r="C1003" s="189" t="s">
        <v>71</v>
      </c>
      <c r="D1003" s="189">
        <v>4</v>
      </c>
      <c r="E1003" s="191" t="s">
        <v>4969</v>
      </c>
    </row>
    <row r="1004" spans="1:5" ht="19.5" x14ac:dyDescent="0.2">
      <c r="A1004" s="189" t="s">
        <v>2554</v>
      </c>
      <c r="B1004" s="189" t="s">
        <v>2556</v>
      </c>
      <c r="C1004" s="189" t="s">
        <v>71</v>
      </c>
      <c r="D1004" s="189">
        <v>1</v>
      </c>
      <c r="E1004" s="191" t="s">
        <v>4969</v>
      </c>
    </row>
    <row r="1005" spans="1:5" ht="19.5" x14ac:dyDescent="0.2">
      <c r="A1005" s="189" t="s">
        <v>2558</v>
      </c>
      <c r="B1005" s="189" t="s">
        <v>706</v>
      </c>
      <c r="C1005" s="189" t="s">
        <v>71</v>
      </c>
      <c r="D1005" s="189">
        <v>9</v>
      </c>
      <c r="E1005" s="191" t="s">
        <v>4969</v>
      </c>
    </row>
    <row r="1006" spans="1:5" ht="19.5" x14ac:dyDescent="0.2">
      <c r="A1006" s="189" t="s">
        <v>2559</v>
      </c>
      <c r="B1006" s="189" t="s">
        <v>994</v>
      </c>
      <c r="C1006" s="189" t="s">
        <v>71</v>
      </c>
      <c r="D1006" s="189">
        <v>3</v>
      </c>
      <c r="E1006" s="191" t="s">
        <v>4969</v>
      </c>
    </row>
    <row r="1007" spans="1:5" ht="19.5" x14ac:dyDescent="0.2">
      <c r="A1007" s="189" t="s">
        <v>2560</v>
      </c>
      <c r="B1007" s="189" t="s">
        <v>998</v>
      </c>
      <c r="C1007" s="189" t="s">
        <v>71</v>
      </c>
      <c r="D1007" s="189">
        <v>3</v>
      </c>
      <c r="E1007" s="191" t="s">
        <v>4969</v>
      </c>
    </row>
    <row r="1008" spans="1:5" ht="19.5" x14ac:dyDescent="0.2">
      <c r="A1008" s="189" t="s">
        <v>2561</v>
      </c>
      <c r="B1008" s="189" t="s">
        <v>2563</v>
      </c>
      <c r="C1008" s="189" t="s">
        <v>71</v>
      </c>
      <c r="D1008" s="189">
        <v>1</v>
      </c>
      <c r="E1008" s="191" t="s">
        <v>4969</v>
      </c>
    </row>
    <row r="1009" spans="1:5" x14ac:dyDescent="0.2">
      <c r="A1009" s="189" t="s">
        <v>2565</v>
      </c>
      <c r="B1009" s="189" t="s">
        <v>2567</v>
      </c>
      <c r="C1009" s="189" t="s">
        <v>1799</v>
      </c>
      <c r="D1009" s="189">
        <v>3</v>
      </c>
      <c r="E1009" s="191" t="s">
        <v>4969</v>
      </c>
    </row>
    <row r="1010" spans="1:5" x14ac:dyDescent="0.2">
      <c r="A1010" s="189" t="s">
        <v>2569</v>
      </c>
      <c r="B1010" s="189" t="s">
        <v>2264</v>
      </c>
      <c r="C1010" s="189" t="s">
        <v>71</v>
      </c>
      <c r="D1010" s="189">
        <v>4</v>
      </c>
      <c r="E1010" s="191" t="s">
        <v>4969</v>
      </c>
    </row>
    <row r="1011" spans="1:5" x14ac:dyDescent="0.2">
      <c r="A1011" s="189" t="s">
        <v>2570</v>
      </c>
      <c r="B1011" s="189" t="s">
        <v>2571</v>
      </c>
      <c r="C1011" s="189"/>
      <c r="D1011" s="189"/>
      <c r="E1011" s="191"/>
    </row>
    <row r="1012" spans="1:5" ht="29.25" x14ac:dyDescent="0.2">
      <c r="A1012" s="189" t="s">
        <v>2572</v>
      </c>
      <c r="B1012" s="189" t="s">
        <v>315</v>
      </c>
      <c r="C1012" s="189" t="s">
        <v>58</v>
      </c>
      <c r="D1012" s="189">
        <v>437.46</v>
      </c>
      <c r="E1012" s="191" t="s">
        <v>4970</v>
      </c>
    </row>
    <row r="1013" spans="1:5" ht="19.5" x14ac:dyDescent="0.2">
      <c r="A1013" s="189" t="s">
        <v>2573</v>
      </c>
      <c r="B1013" s="189" t="s">
        <v>2575</v>
      </c>
      <c r="C1013" s="189" t="s">
        <v>58</v>
      </c>
      <c r="D1013" s="189">
        <v>76.8</v>
      </c>
      <c r="E1013" s="191" t="s">
        <v>4970</v>
      </c>
    </row>
    <row r="1014" spans="1:5" x14ac:dyDescent="0.2">
      <c r="A1014" s="189" t="s">
        <v>2577</v>
      </c>
      <c r="B1014" s="189" t="s">
        <v>365</v>
      </c>
      <c r="C1014" s="189"/>
      <c r="D1014" s="189"/>
      <c r="E1014" s="191"/>
    </row>
    <row r="1015" spans="1:5" ht="29.25" x14ac:dyDescent="0.2">
      <c r="A1015" s="189" t="s">
        <v>2578</v>
      </c>
      <c r="B1015" s="189" t="s">
        <v>368</v>
      </c>
      <c r="C1015" s="189" t="s">
        <v>58</v>
      </c>
      <c r="D1015" s="189">
        <v>557.30999999999995</v>
      </c>
      <c r="E1015" s="191" t="s">
        <v>4970</v>
      </c>
    </row>
    <row r="1016" spans="1:5" ht="29.25" x14ac:dyDescent="0.2">
      <c r="A1016" s="189" t="s">
        <v>2579</v>
      </c>
      <c r="B1016" s="189" t="s">
        <v>380</v>
      </c>
      <c r="C1016" s="189" t="s">
        <v>58</v>
      </c>
      <c r="D1016" s="189">
        <v>317.61</v>
      </c>
      <c r="E1016" s="191" t="s">
        <v>4970</v>
      </c>
    </row>
    <row r="1017" spans="1:5" ht="29.25" x14ac:dyDescent="0.2">
      <c r="A1017" s="189" t="s">
        <v>2580</v>
      </c>
      <c r="B1017" s="189" t="s">
        <v>372</v>
      </c>
      <c r="C1017" s="189" t="s">
        <v>58</v>
      </c>
      <c r="D1017" s="189">
        <v>557.30999999999995</v>
      </c>
      <c r="E1017" s="191" t="s">
        <v>4970</v>
      </c>
    </row>
    <row r="1018" spans="1:5" ht="29.25" x14ac:dyDescent="0.2">
      <c r="A1018" s="189" t="s">
        <v>2581</v>
      </c>
      <c r="B1018" s="189" t="s">
        <v>384</v>
      </c>
      <c r="C1018" s="189" t="s">
        <v>58</v>
      </c>
      <c r="D1018" s="189">
        <v>317.31</v>
      </c>
      <c r="E1018" s="191" t="s">
        <v>4970</v>
      </c>
    </row>
    <row r="1019" spans="1:5" ht="19.5" x14ac:dyDescent="0.2">
      <c r="A1019" s="189" t="s">
        <v>2582</v>
      </c>
      <c r="B1019" s="189" t="s">
        <v>376</v>
      </c>
      <c r="C1019" s="189" t="s">
        <v>58</v>
      </c>
      <c r="D1019" s="189">
        <v>168.01</v>
      </c>
      <c r="E1019" s="191" t="s">
        <v>4970</v>
      </c>
    </row>
    <row r="1020" spans="1:5" x14ac:dyDescent="0.2">
      <c r="A1020" s="189" t="s">
        <v>2583</v>
      </c>
      <c r="B1020" s="189" t="s">
        <v>2584</v>
      </c>
      <c r="C1020" s="189"/>
      <c r="D1020" s="189"/>
      <c r="E1020" s="191"/>
    </row>
    <row r="1021" spans="1:5" ht="19.5" x14ac:dyDescent="0.2">
      <c r="A1021" s="189" t="s">
        <v>2585</v>
      </c>
      <c r="B1021" s="189" t="s">
        <v>195</v>
      </c>
      <c r="C1021" s="189" t="s">
        <v>58</v>
      </c>
      <c r="D1021" s="189">
        <v>251.57</v>
      </c>
      <c r="E1021" s="191" t="s">
        <v>4970</v>
      </c>
    </row>
    <row r="1022" spans="1:5" ht="19.5" x14ac:dyDescent="0.2">
      <c r="A1022" s="189" t="s">
        <v>2586</v>
      </c>
      <c r="B1022" s="189" t="s">
        <v>199</v>
      </c>
      <c r="C1022" s="189" t="s">
        <v>58</v>
      </c>
      <c r="D1022" s="189">
        <v>251.57</v>
      </c>
      <c r="E1022" s="191" t="s">
        <v>4970</v>
      </c>
    </row>
    <row r="1023" spans="1:5" ht="19.5" x14ac:dyDescent="0.2">
      <c r="A1023" s="189" t="s">
        <v>2587</v>
      </c>
      <c r="B1023" s="189" t="s">
        <v>848</v>
      </c>
      <c r="C1023" s="189" t="s">
        <v>58</v>
      </c>
      <c r="D1023" s="189">
        <v>251.57</v>
      </c>
      <c r="E1023" s="191" t="s">
        <v>4970</v>
      </c>
    </row>
    <row r="1024" spans="1:5" ht="29.25" x14ac:dyDescent="0.2">
      <c r="A1024" s="189" t="s">
        <v>2588</v>
      </c>
      <c r="B1024" s="189" t="s">
        <v>2590</v>
      </c>
      <c r="C1024" s="189" t="s">
        <v>58</v>
      </c>
      <c r="D1024" s="189">
        <v>251.57</v>
      </c>
      <c r="E1024" s="191" t="s">
        <v>4970</v>
      </c>
    </row>
    <row r="1025" spans="1:5" ht="29.25" x14ac:dyDescent="0.2">
      <c r="A1025" s="189" t="s">
        <v>2592</v>
      </c>
      <c r="B1025" s="189" t="s">
        <v>203</v>
      </c>
      <c r="C1025" s="189" t="s">
        <v>131</v>
      </c>
      <c r="D1025" s="189">
        <v>15.39</v>
      </c>
      <c r="E1025" s="191" t="s">
        <v>4970</v>
      </c>
    </row>
    <row r="1026" spans="1:5" ht="19.5" x14ac:dyDescent="0.2">
      <c r="A1026" s="189" t="s">
        <v>2593</v>
      </c>
      <c r="B1026" s="189" t="s">
        <v>2595</v>
      </c>
      <c r="C1026" s="189" t="s">
        <v>58</v>
      </c>
      <c r="D1026" s="189">
        <v>124.16</v>
      </c>
      <c r="E1026" s="191" t="s">
        <v>4970</v>
      </c>
    </row>
    <row r="1027" spans="1:5" ht="19.5" x14ac:dyDescent="0.2">
      <c r="A1027" s="189" t="s">
        <v>2597</v>
      </c>
      <c r="B1027" s="189" t="s">
        <v>2599</v>
      </c>
      <c r="C1027" s="189" t="s">
        <v>85</v>
      </c>
      <c r="D1027" s="189">
        <v>46.09</v>
      </c>
      <c r="E1027" s="191" t="s">
        <v>4970</v>
      </c>
    </row>
    <row r="1028" spans="1:5" x14ac:dyDescent="0.2">
      <c r="A1028" s="189" t="s">
        <v>2600</v>
      </c>
      <c r="B1028" s="189" t="s">
        <v>2601</v>
      </c>
      <c r="C1028" s="189"/>
      <c r="D1028" s="189"/>
      <c r="E1028" s="191"/>
    </row>
    <row r="1029" spans="1:5" ht="19.5" x14ac:dyDescent="0.2">
      <c r="A1029" s="189" t="s">
        <v>2602</v>
      </c>
      <c r="B1029" s="189" t="s">
        <v>2604</v>
      </c>
      <c r="C1029" s="189" t="s">
        <v>58</v>
      </c>
      <c r="D1029" s="189">
        <v>148.68</v>
      </c>
      <c r="E1029" s="191" t="s">
        <v>4970</v>
      </c>
    </row>
    <row r="1030" spans="1:5" x14ac:dyDescent="0.2">
      <c r="A1030" s="189" t="s">
        <v>2606</v>
      </c>
      <c r="B1030" s="189" t="s">
        <v>2607</v>
      </c>
      <c r="C1030" s="189"/>
      <c r="D1030" s="189"/>
      <c r="E1030" s="191"/>
    </row>
    <row r="1031" spans="1:5" ht="19.5" x14ac:dyDescent="0.2">
      <c r="A1031" s="189" t="s">
        <v>2608</v>
      </c>
      <c r="B1031" s="189" t="s">
        <v>407</v>
      </c>
      <c r="C1031" s="189" t="s">
        <v>58</v>
      </c>
      <c r="D1031" s="189">
        <v>287.7</v>
      </c>
      <c r="E1031" s="191" t="s">
        <v>4970</v>
      </c>
    </row>
    <row r="1032" spans="1:5" ht="19.5" x14ac:dyDescent="0.2">
      <c r="A1032" s="189" t="s">
        <v>2609</v>
      </c>
      <c r="B1032" s="189" t="s">
        <v>411</v>
      </c>
      <c r="C1032" s="189" t="s">
        <v>58</v>
      </c>
      <c r="D1032" s="189">
        <v>287.7</v>
      </c>
      <c r="E1032" s="191" t="s">
        <v>4970</v>
      </c>
    </row>
    <row r="1033" spans="1:5" ht="19.5" x14ac:dyDescent="0.2">
      <c r="A1033" s="189" t="s">
        <v>2610</v>
      </c>
      <c r="B1033" s="189" t="s">
        <v>415</v>
      </c>
      <c r="C1033" s="189" t="s">
        <v>58</v>
      </c>
      <c r="D1033" s="189">
        <v>287.7</v>
      </c>
      <c r="E1033" s="191" t="s">
        <v>4970</v>
      </c>
    </row>
    <row r="1034" spans="1:5" ht="19.5" x14ac:dyDescent="0.2">
      <c r="A1034" s="189" t="s">
        <v>2611</v>
      </c>
      <c r="B1034" s="189" t="s">
        <v>2613</v>
      </c>
      <c r="C1034" s="189" t="s">
        <v>58</v>
      </c>
      <c r="D1034" s="189">
        <v>317.61</v>
      </c>
      <c r="E1034" s="191" t="s">
        <v>4970</v>
      </c>
    </row>
    <row r="1035" spans="1:5" ht="19.5" x14ac:dyDescent="0.2">
      <c r="A1035" s="189" t="s">
        <v>2614</v>
      </c>
      <c r="B1035" s="189" t="s">
        <v>2616</v>
      </c>
      <c r="C1035" s="189" t="s">
        <v>58</v>
      </c>
      <c r="D1035" s="189">
        <v>317.61</v>
      </c>
      <c r="E1035" s="191" t="s">
        <v>4970</v>
      </c>
    </row>
    <row r="1036" spans="1:5" ht="19.5" x14ac:dyDescent="0.2">
      <c r="A1036" s="189" t="s">
        <v>2618</v>
      </c>
      <c r="B1036" s="189" t="s">
        <v>415</v>
      </c>
      <c r="C1036" s="189" t="s">
        <v>58</v>
      </c>
      <c r="D1036" s="189">
        <v>317.61</v>
      </c>
      <c r="E1036" s="191" t="s">
        <v>4970</v>
      </c>
    </row>
    <row r="1037" spans="1:5" x14ac:dyDescent="0.2">
      <c r="A1037" s="189" t="s">
        <v>2619</v>
      </c>
      <c r="B1037" s="189" t="s">
        <v>2620</v>
      </c>
      <c r="C1037" s="189"/>
      <c r="D1037" s="189"/>
      <c r="E1037" s="191"/>
    </row>
    <row r="1038" spans="1:5" ht="19.5" x14ac:dyDescent="0.2">
      <c r="A1038" s="189" t="s">
        <v>2621</v>
      </c>
      <c r="B1038" s="189" t="s">
        <v>1297</v>
      </c>
      <c r="C1038" s="189" t="s">
        <v>58</v>
      </c>
      <c r="D1038" s="189">
        <v>7.34</v>
      </c>
      <c r="E1038" s="191" t="s">
        <v>4971</v>
      </c>
    </row>
    <row r="1039" spans="1:5" x14ac:dyDescent="0.2">
      <c r="A1039" s="189" t="s">
        <v>2622</v>
      </c>
      <c r="B1039" s="189" t="s">
        <v>1301</v>
      </c>
      <c r="C1039" s="189" t="s">
        <v>71</v>
      </c>
      <c r="D1039" s="189">
        <v>4</v>
      </c>
      <c r="E1039" s="191" t="s">
        <v>4971</v>
      </c>
    </row>
    <row r="1040" spans="1:5" ht="29.25" x14ac:dyDescent="0.2">
      <c r="A1040" s="189" t="s">
        <v>2623</v>
      </c>
      <c r="B1040" s="189" t="s">
        <v>1305</v>
      </c>
      <c r="C1040" s="189" t="s">
        <v>58</v>
      </c>
      <c r="D1040" s="189">
        <v>27.3</v>
      </c>
      <c r="E1040" s="191" t="s">
        <v>4971</v>
      </c>
    </row>
    <row r="1041" spans="1:5" ht="29.25" x14ac:dyDescent="0.2">
      <c r="A1041" s="189" t="s">
        <v>2624</v>
      </c>
      <c r="B1041" s="189" t="s">
        <v>1322</v>
      </c>
      <c r="C1041" s="189" t="s">
        <v>71</v>
      </c>
      <c r="D1041" s="189">
        <v>4</v>
      </c>
      <c r="E1041" s="191" t="s">
        <v>4971</v>
      </c>
    </row>
    <row r="1042" spans="1:5" ht="29.25" x14ac:dyDescent="0.2">
      <c r="A1042" s="189" t="s">
        <v>2625</v>
      </c>
      <c r="B1042" s="189" t="s">
        <v>2627</v>
      </c>
      <c r="C1042" s="189" t="s">
        <v>71</v>
      </c>
      <c r="D1042" s="189">
        <v>1</v>
      </c>
      <c r="E1042" s="191" t="s">
        <v>4971</v>
      </c>
    </row>
    <row r="1043" spans="1:5" ht="19.5" x14ac:dyDescent="0.2">
      <c r="A1043" s="189" t="s">
        <v>2629</v>
      </c>
      <c r="B1043" s="189" t="s">
        <v>2631</v>
      </c>
      <c r="C1043" s="189" t="s">
        <v>71</v>
      </c>
      <c r="D1043" s="189">
        <v>4</v>
      </c>
      <c r="E1043" s="191" t="s">
        <v>4971</v>
      </c>
    </row>
    <row r="1044" spans="1:5" ht="19.5" x14ac:dyDescent="0.2">
      <c r="A1044" s="189" t="s">
        <v>2633</v>
      </c>
      <c r="B1044" s="189" t="s">
        <v>2635</v>
      </c>
      <c r="C1044" s="189" t="s">
        <v>71</v>
      </c>
      <c r="D1044" s="189">
        <v>1</v>
      </c>
      <c r="E1044" s="191" t="s">
        <v>4971</v>
      </c>
    </row>
    <row r="1045" spans="1:5" ht="29.25" x14ac:dyDescent="0.2">
      <c r="A1045" s="189" t="s">
        <v>2637</v>
      </c>
      <c r="B1045" s="189" t="s">
        <v>2639</v>
      </c>
      <c r="C1045" s="189" t="s">
        <v>71</v>
      </c>
      <c r="D1045" s="189">
        <v>1</v>
      </c>
      <c r="E1045" s="191" t="s">
        <v>4971</v>
      </c>
    </row>
    <row r="1046" spans="1:5" ht="29.25" x14ac:dyDescent="0.2">
      <c r="A1046" s="189" t="s">
        <v>2641</v>
      </c>
      <c r="B1046" s="189" t="s">
        <v>2643</v>
      </c>
      <c r="C1046" s="189" t="s">
        <v>71</v>
      </c>
      <c r="D1046" s="189">
        <v>1</v>
      </c>
      <c r="E1046" s="191" t="s">
        <v>4971</v>
      </c>
    </row>
    <row r="1047" spans="1:5" ht="19.5" x14ac:dyDescent="0.2">
      <c r="A1047" s="189" t="s">
        <v>2645</v>
      </c>
      <c r="B1047" s="189" t="s">
        <v>1823</v>
      </c>
      <c r="C1047" s="189" t="s">
        <v>71</v>
      </c>
      <c r="D1047" s="189">
        <v>2</v>
      </c>
      <c r="E1047" s="191" t="s">
        <v>4971</v>
      </c>
    </row>
    <row r="1048" spans="1:5" ht="19.5" x14ac:dyDescent="0.2">
      <c r="A1048" s="189" t="s">
        <v>2646</v>
      </c>
      <c r="B1048" s="189" t="s">
        <v>2648</v>
      </c>
      <c r="C1048" s="189" t="s">
        <v>71</v>
      </c>
      <c r="D1048" s="189">
        <v>2</v>
      </c>
      <c r="E1048" s="191" t="s">
        <v>4971</v>
      </c>
    </row>
    <row r="1049" spans="1:5" ht="19.5" x14ac:dyDescent="0.2">
      <c r="A1049" s="189" t="s">
        <v>2649</v>
      </c>
      <c r="B1049" s="189" t="s">
        <v>467</v>
      </c>
      <c r="C1049" s="189" t="s">
        <v>71</v>
      </c>
      <c r="D1049" s="189">
        <v>5</v>
      </c>
      <c r="E1049" s="191" t="s">
        <v>4971</v>
      </c>
    </row>
    <row r="1050" spans="1:5" ht="19.5" x14ac:dyDescent="0.2">
      <c r="A1050" s="189" t="s">
        <v>2650</v>
      </c>
      <c r="B1050" s="189" t="s">
        <v>1810</v>
      </c>
      <c r="C1050" s="189" t="s">
        <v>71</v>
      </c>
      <c r="D1050" s="189">
        <v>2</v>
      </c>
      <c r="E1050" s="191" t="s">
        <v>4971</v>
      </c>
    </row>
    <row r="1051" spans="1:5" ht="19.5" x14ac:dyDescent="0.2">
      <c r="A1051" s="189" t="s">
        <v>2651</v>
      </c>
      <c r="B1051" s="189" t="s">
        <v>1317</v>
      </c>
      <c r="C1051" s="189" t="s">
        <v>71</v>
      </c>
      <c r="D1051" s="189">
        <v>4</v>
      </c>
      <c r="E1051" s="191" t="s">
        <v>4971</v>
      </c>
    </row>
    <row r="1052" spans="1:5" ht="19.5" x14ac:dyDescent="0.2">
      <c r="A1052" s="189" t="s">
        <v>2652</v>
      </c>
      <c r="B1052" s="189" t="s">
        <v>1326</v>
      </c>
      <c r="C1052" s="189" t="s">
        <v>58</v>
      </c>
      <c r="D1052" s="189">
        <v>1.1200000000000001</v>
      </c>
      <c r="E1052" s="191" t="s">
        <v>4971</v>
      </c>
    </row>
    <row r="1053" spans="1:5" x14ac:dyDescent="0.2">
      <c r="A1053" s="189" t="s">
        <v>2653</v>
      </c>
      <c r="B1053" s="189" t="s">
        <v>484</v>
      </c>
      <c r="C1053" s="189" t="s">
        <v>71</v>
      </c>
      <c r="D1053" s="189">
        <v>2</v>
      </c>
      <c r="E1053" s="191" t="s">
        <v>4971</v>
      </c>
    </row>
    <row r="1054" spans="1:5" ht="19.5" x14ac:dyDescent="0.2">
      <c r="A1054" s="189" t="s">
        <v>2654</v>
      </c>
      <c r="B1054" s="189" t="s">
        <v>488</v>
      </c>
      <c r="C1054" s="189" t="s">
        <v>71</v>
      </c>
      <c r="D1054" s="189">
        <v>4</v>
      </c>
      <c r="E1054" s="191" t="s">
        <v>4971</v>
      </c>
    </row>
    <row r="1055" spans="1:5" ht="19.5" x14ac:dyDescent="0.2">
      <c r="A1055" s="189" t="s">
        <v>2655</v>
      </c>
      <c r="B1055" s="189" t="s">
        <v>2657</v>
      </c>
      <c r="C1055" s="189" t="s">
        <v>71</v>
      </c>
      <c r="D1055" s="189">
        <v>5</v>
      </c>
      <c r="E1055" s="191" t="s">
        <v>4971</v>
      </c>
    </row>
    <row r="1056" spans="1:5" x14ac:dyDescent="0.2">
      <c r="A1056" s="189" t="s">
        <v>2658</v>
      </c>
      <c r="B1056" s="189" t="s">
        <v>430</v>
      </c>
      <c r="C1056" s="189"/>
      <c r="D1056" s="189"/>
      <c r="E1056" s="191"/>
    </row>
    <row r="1057" spans="1:5" ht="39" x14ac:dyDescent="0.2">
      <c r="A1057" s="189" t="s">
        <v>2659</v>
      </c>
      <c r="B1057" s="189" t="s">
        <v>2661</v>
      </c>
      <c r="C1057" s="189" t="s">
        <v>71</v>
      </c>
      <c r="D1057" s="189">
        <v>4</v>
      </c>
      <c r="E1057" s="191" t="s">
        <v>4970</v>
      </c>
    </row>
    <row r="1058" spans="1:5" ht="19.5" x14ac:dyDescent="0.2">
      <c r="A1058" s="189" t="s">
        <v>2663</v>
      </c>
      <c r="B1058" s="189" t="s">
        <v>1255</v>
      </c>
      <c r="C1058" s="189" t="s">
        <v>389</v>
      </c>
      <c r="D1058" s="189">
        <v>11.52</v>
      </c>
      <c r="E1058" s="191" t="s">
        <v>4970</v>
      </c>
    </row>
    <row r="1059" spans="1:5" ht="19.5" x14ac:dyDescent="0.2">
      <c r="A1059" s="189" t="s">
        <v>2664</v>
      </c>
      <c r="B1059" s="189" t="s">
        <v>2666</v>
      </c>
      <c r="C1059" s="189" t="s">
        <v>58</v>
      </c>
      <c r="D1059" s="189">
        <v>6.93</v>
      </c>
      <c r="E1059" s="191" t="s">
        <v>4970</v>
      </c>
    </row>
    <row r="1060" spans="1:5" ht="19.5" x14ac:dyDescent="0.2">
      <c r="A1060" s="189" t="s">
        <v>2668</v>
      </c>
      <c r="B1060" s="189" t="s">
        <v>2670</v>
      </c>
      <c r="C1060" s="189" t="s">
        <v>58</v>
      </c>
      <c r="D1060" s="189">
        <v>6.93</v>
      </c>
      <c r="E1060" s="191" t="s">
        <v>4970</v>
      </c>
    </row>
    <row r="1061" spans="1:5" ht="29.25" x14ac:dyDescent="0.2">
      <c r="A1061" s="189" t="s">
        <v>2672</v>
      </c>
      <c r="B1061" s="189" t="s">
        <v>2674</v>
      </c>
      <c r="C1061" s="189" t="s">
        <v>389</v>
      </c>
      <c r="D1061" s="189">
        <v>12</v>
      </c>
      <c r="E1061" s="191" t="s">
        <v>4970</v>
      </c>
    </row>
    <row r="1062" spans="1:5" x14ac:dyDescent="0.2">
      <c r="A1062" s="189" t="s">
        <v>2676</v>
      </c>
      <c r="B1062" s="189" t="s">
        <v>2678</v>
      </c>
      <c r="C1062" s="189" t="s">
        <v>58</v>
      </c>
      <c r="D1062" s="189">
        <v>1.89</v>
      </c>
      <c r="E1062" s="191" t="s">
        <v>4970</v>
      </c>
    </row>
    <row r="1063" spans="1:5" x14ac:dyDescent="0.2">
      <c r="A1063" s="189" t="s">
        <v>2680</v>
      </c>
      <c r="B1063" s="189" t="s">
        <v>2682</v>
      </c>
      <c r="C1063" s="189" t="s">
        <v>58</v>
      </c>
      <c r="D1063" s="189">
        <v>17.28</v>
      </c>
      <c r="E1063" s="191" t="s">
        <v>4970</v>
      </c>
    </row>
    <row r="1064" spans="1:5" ht="19.5" x14ac:dyDescent="0.2">
      <c r="A1064" s="189" t="s">
        <v>2684</v>
      </c>
      <c r="B1064" s="189" t="s">
        <v>453</v>
      </c>
      <c r="C1064" s="189" t="s">
        <v>58</v>
      </c>
      <c r="D1064" s="189">
        <v>13.86</v>
      </c>
      <c r="E1064" s="191" t="s">
        <v>4970</v>
      </c>
    </row>
    <row r="1065" spans="1:5" x14ac:dyDescent="0.2">
      <c r="A1065" s="189" t="s">
        <v>2685</v>
      </c>
      <c r="B1065" s="189" t="s">
        <v>319</v>
      </c>
      <c r="C1065" s="189" t="s">
        <v>85</v>
      </c>
      <c r="D1065" s="189">
        <v>85.82</v>
      </c>
      <c r="E1065" s="191" t="s">
        <v>4970</v>
      </c>
    </row>
    <row r="1066" spans="1:5" ht="19.5" x14ac:dyDescent="0.2">
      <c r="A1066" s="189" t="s">
        <v>2686</v>
      </c>
      <c r="B1066" s="189" t="s">
        <v>323</v>
      </c>
      <c r="C1066" s="189" t="s">
        <v>85</v>
      </c>
      <c r="D1066" s="189">
        <v>59.22</v>
      </c>
      <c r="E1066" s="191" t="s">
        <v>4970</v>
      </c>
    </row>
    <row r="1067" spans="1:5" x14ac:dyDescent="0.2">
      <c r="A1067" s="189" t="s">
        <v>2687</v>
      </c>
      <c r="B1067" s="189" t="s">
        <v>35</v>
      </c>
      <c r="C1067" s="189"/>
      <c r="D1067" s="189"/>
      <c r="E1067" s="191"/>
    </row>
    <row r="1068" spans="1:5" x14ac:dyDescent="0.2">
      <c r="A1068" s="189" t="s">
        <v>2688</v>
      </c>
      <c r="B1068" s="189" t="s">
        <v>2690</v>
      </c>
      <c r="C1068" s="189" t="s">
        <v>71</v>
      </c>
      <c r="D1068" s="189">
        <v>1</v>
      </c>
      <c r="E1068" s="191" t="s">
        <v>4970</v>
      </c>
    </row>
    <row r="1069" spans="1:5" ht="29.25" x14ac:dyDescent="0.2">
      <c r="A1069" s="189" t="s">
        <v>2692</v>
      </c>
      <c r="B1069" s="189" t="s">
        <v>2694</v>
      </c>
      <c r="C1069" s="189" t="s">
        <v>58</v>
      </c>
      <c r="D1069" s="189">
        <v>153.6</v>
      </c>
      <c r="E1069" s="191" t="s">
        <v>4972</v>
      </c>
    </row>
    <row r="1070" spans="1:5" ht="19.5" x14ac:dyDescent="0.2">
      <c r="A1070" s="189" t="s">
        <v>2696</v>
      </c>
      <c r="B1070" s="189" t="s">
        <v>2698</v>
      </c>
      <c r="C1070" s="189" t="s">
        <v>2699</v>
      </c>
      <c r="D1070" s="189">
        <v>9.5</v>
      </c>
      <c r="E1070" s="191" t="s">
        <v>4970</v>
      </c>
    </row>
    <row r="1071" spans="1:5" ht="19.5" x14ac:dyDescent="0.2">
      <c r="A1071" s="189" t="s">
        <v>2701</v>
      </c>
      <c r="B1071" s="189" t="s">
        <v>2703</v>
      </c>
      <c r="C1071" s="189" t="s">
        <v>58</v>
      </c>
      <c r="D1071" s="189">
        <v>2.16</v>
      </c>
      <c r="E1071" s="191" t="s">
        <v>4970</v>
      </c>
    </row>
    <row r="1072" spans="1:5" x14ac:dyDescent="0.2">
      <c r="A1072" s="189" t="s">
        <v>26</v>
      </c>
      <c r="B1072" s="189" t="s">
        <v>27</v>
      </c>
      <c r="C1072" s="189"/>
      <c r="D1072" s="189"/>
      <c r="E1072" s="191"/>
    </row>
    <row r="1073" spans="1:5" x14ac:dyDescent="0.2">
      <c r="A1073" s="189" t="s">
        <v>2705</v>
      </c>
      <c r="B1073" s="189" t="s">
        <v>931</v>
      </c>
      <c r="C1073" s="189"/>
      <c r="D1073" s="189"/>
      <c r="E1073" s="191"/>
    </row>
    <row r="1074" spans="1:5" ht="19.5" x14ac:dyDescent="0.2">
      <c r="A1074" s="189" t="s">
        <v>2706</v>
      </c>
      <c r="B1074" s="189" t="s">
        <v>934</v>
      </c>
      <c r="C1074" s="189" t="s">
        <v>71</v>
      </c>
      <c r="D1074" s="189">
        <v>13</v>
      </c>
      <c r="E1074" s="191" t="s">
        <v>4973</v>
      </c>
    </row>
    <row r="1075" spans="1:5" x14ac:dyDescent="0.2">
      <c r="A1075" s="189" t="s">
        <v>2707</v>
      </c>
      <c r="B1075" s="189" t="s">
        <v>2709</v>
      </c>
      <c r="C1075" s="189" t="s">
        <v>71</v>
      </c>
      <c r="D1075" s="189">
        <v>1</v>
      </c>
      <c r="E1075" s="191" t="s">
        <v>4973</v>
      </c>
    </row>
    <row r="1076" spans="1:5" ht="19.5" x14ac:dyDescent="0.2">
      <c r="A1076" s="189" t="s">
        <v>2711</v>
      </c>
      <c r="B1076" s="189" t="s">
        <v>2713</v>
      </c>
      <c r="C1076" s="189" t="s">
        <v>71</v>
      </c>
      <c r="D1076" s="189">
        <v>11</v>
      </c>
      <c r="E1076" s="191" t="s">
        <v>4973</v>
      </c>
    </row>
    <row r="1077" spans="1:5" x14ac:dyDescent="0.2">
      <c r="A1077" s="189" t="s">
        <v>2715</v>
      </c>
      <c r="B1077" s="189" t="s">
        <v>525</v>
      </c>
      <c r="C1077" s="189"/>
      <c r="D1077" s="189"/>
      <c r="E1077" s="191"/>
    </row>
    <row r="1078" spans="1:5" ht="19.5" x14ac:dyDescent="0.2">
      <c r="A1078" s="189" t="s">
        <v>2716</v>
      </c>
      <c r="B1078" s="189" t="s">
        <v>2718</v>
      </c>
      <c r="C1078" s="189" t="s">
        <v>71</v>
      </c>
      <c r="D1078" s="189">
        <v>3</v>
      </c>
      <c r="E1078" s="191" t="s">
        <v>4973</v>
      </c>
    </row>
    <row r="1079" spans="1:5" ht="19.5" x14ac:dyDescent="0.2">
      <c r="A1079" s="189" t="s">
        <v>2720</v>
      </c>
      <c r="B1079" s="189" t="s">
        <v>1988</v>
      </c>
      <c r="C1079" s="189" t="s">
        <v>71</v>
      </c>
      <c r="D1079" s="189">
        <v>7</v>
      </c>
      <c r="E1079" s="191" t="s">
        <v>4973</v>
      </c>
    </row>
    <row r="1080" spans="1:5" ht="29.25" x14ac:dyDescent="0.2">
      <c r="A1080" s="189" t="s">
        <v>2721</v>
      </c>
      <c r="B1080" s="189" t="s">
        <v>2723</v>
      </c>
      <c r="C1080" s="189" t="s">
        <v>71</v>
      </c>
      <c r="D1080" s="189">
        <v>6</v>
      </c>
      <c r="E1080" s="191" t="s">
        <v>4973</v>
      </c>
    </row>
    <row r="1081" spans="1:5" ht="19.5" x14ac:dyDescent="0.2">
      <c r="A1081" s="189" t="s">
        <v>2725</v>
      </c>
      <c r="B1081" s="189" t="s">
        <v>2727</v>
      </c>
      <c r="C1081" s="189" t="s">
        <v>71</v>
      </c>
      <c r="D1081" s="189">
        <v>2</v>
      </c>
      <c r="E1081" s="191" t="s">
        <v>4973</v>
      </c>
    </row>
    <row r="1082" spans="1:5" ht="19.5" x14ac:dyDescent="0.2">
      <c r="A1082" s="189" t="s">
        <v>2729</v>
      </c>
      <c r="B1082" s="189" t="s">
        <v>2731</v>
      </c>
      <c r="C1082" s="189" t="s">
        <v>71</v>
      </c>
      <c r="D1082" s="189">
        <v>3</v>
      </c>
      <c r="E1082" s="191" t="s">
        <v>4973</v>
      </c>
    </row>
    <row r="1083" spans="1:5" ht="29.25" x14ac:dyDescent="0.2">
      <c r="A1083" s="189" t="s">
        <v>2733</v>
      </c>
      <c r="B1083" s="189" t="s">
        <v>560</v>
      </c>
      <c r="C1083" s="189" t="s">
        <v>71</v>
      </c>
      <c r="D1083" s="189">
        <v>2</v>
      </c>
      <c r="E1083" s="191" t="s">
        <v>4973</v>
      </c>
    </row>
    <row r="1084" spans="1:5" ht="19.5" x14ac:dyDescent="0.2">
      <c r="A1084" s="189" t="s">
        <v>2734</v>
      </c>
      <c r="B1084" s="189" t="s">
        <v>2736</v>
      </c>
      <c r="C1084" s="189" t="s">
        <v>71</v>
      </c>
      <c r="D1084" s="189">
        <v>11</v>
      </c>
      <c r="E1084" s="191" t="s">
        <v>4973</v>
      </c>
    </row>
    <row r="1085" spans="1:5" ht="19.5" x14ac:dyDescent="0.2">
      <c r="A1085" s="189" t="s">
        <v>2738</v>
      </c>
      <c r="B1085" s="189" t="s">
        <v>2740</v>
      </c>
      <c r="C1085" s="189" t="s">
        <v>71</v>
      </c>
      <c r="D1085" s="189">
        <v>4</v>
      </c>
      <c r="E1085" s="191" t="s">
        <v>4973</v>
      </c>
    </row>
    <row r="1086" spans="1:5" ht="19.5" x14ac:dyDescent="0.2">
      <c r="A1086" s="189" t="s">
        <v>2742</v>
      </c>
      <c r="B1086" s="189" t="s">
        <v>2744</v>
      </c>
      <c r="C1086" s="189" t="s">
        <v>71</v>
      </c>
      <c r="D1086" s="189">
        <v>2</v>
      </c>
      <c r="E1086" s="191" t="s">
        <v>4973</v>
      </c>
    </row>
    <row r="1087" spans="1:5" ht="19.5" x14ac:dyDescent="0.2">
      <c r="A1087" s="189" t="s">
        <v>2746</v>
      </c>
      <c r="B1087" s="189" t="s">
        <v>2748</v>
      </c>
      <c r="C1087" s="189" t="s">
        <v>71</v>
      </c>
      <c r="D1087" s="189">
        <v>6</v>
      </c>
      <c r="E1087" s="191" t="s">
        <v>4973</v>
      </c>
    </row>
    <row r="1088" spans="1:5" ht="19.5" x14ac:dyDescent="0.2">
      <c r="A1088" s="189" t="s">
        <v>2750</v>
      </c>
      <c r="B1088" s="189" t="s">
        <v>2752</v>
      </c>
      <c r="C1088" s="189" t="s">
        <v>71</v>
      </c>
      <c r="D1088" s="189">
        <v>4</v>
      </c>
      <c r="E1088" s="191" t="s">
        <v>4973</v>
      </c>
    </row>
    <row r="1089" spans="1:5" ht="19.5" x14ac:dyDescent="0.2">
      <c r="A1089" s="189" t="s">
        <v>2754</v>
      </c>
      <c r="B1089" s="189" t="s">
        <v>2017</v>
      </c>
      <c r="C1089" s="189" t="s">
        <v>71</v>
      </c>
      <c r="D1089" s="189">
        <v>12</v>
      </c>
      <c r="E1089" s="191" t="s">
        <v>4973</v>
      </c>
    </row>
    <row r="1090" spans="1:5" ht="19.5" x14ac:dyDescent="0.2">
      <c r="A1090" s="189" t="s">
        <v>2755</v>
      </c>
      <c r="B1090" s="189" t="s">
        <v>1349</v>
      </c>
      <c r="C1090" s="189" t="s">
        <v>71</v>
      </c>
      <c r="D1090" s="189">
        <v>1</v>
      </c>
      <c r="E1090" s="191" t="s">
        <v>4973</v>
      </c>
    </row>
    <row r="1091" spans="1:5" ht="19.5" x14ac:dyDescent="0.2">
      <c r="A1091" s="189" t="s">
        <v>2756</v>
      </c>
      <c r="B1091" s="189" t="s">
        <v>2026</v>
      </c>
      <c r="C1091" s="189" t="s">
        <v>71</v>
      </c>
      <c r="D1091" s="189">
        <v>5</v>
      </c>
      <c r="E1091" s="191" t="s">
        <v>4973</v>
      </c>
    </row>
    <row r="1092" spans="1:5" ht="19.5" x14ac:dyDescent="0.2">
      <c r="A1092" s="189" t="s">
        <v>2757</v>
      </c>
      <c r="B1092" s="189" t="s">
        <v>2759</v>
      </c>
      <c r="C1092" s="189" t="s">
        <v>71</v>
      </c>
      <c r="D1092" s="189">
        <v>2</v>
      </c>
      <c r="E1092" s="191" t="s">
        <v>4973</v>
      </c>
    </row>
    <row r="1093" spans="1:5" ht="19.5" x14ac:dyDescent="0.2">
      <c r="A1093" s="189" t="s">
        <v>2761</v>
      </c>
      <c r="B1093" s="189" t="s">
        <v>2763</v>
      </c>
      <c r="C1093" s="189" t="s">
        <v>71</v>
      </c>
      <c r="D1093" s="189">
        <v>1</v>
      </c>
      <c r="E1093" s="191" t="s">
        <v>4973</v>
      </c>
    </row>
    <row r="1094" spans="1:5" ht="19.5" x14ac:dyDescent="0.2">
      <c r="A1094" s="189" t="s">
        <v>2765</v>
      </c>
      <c r="B1094" s="189" t="s">
        <v>2767</v>
      </c>
      <c r="C1094" s="189" t="s">
        <v>71</v>
      </c>
      <c r="D1094" s="189">
        <v>2</v>
      </c>
      <c r="E1094" s="191" t="s">
        <v>4973</v>
      </c>
    </row>
    <row r="1095" spans="1:5" x14ac:dyDescent="0.2">
      <c r="A1095" s="189" t="s">
        <v>2769</v>
      </c>
      <c r="B1095" s="189" t="s">
        <v>612</v>
      </c>
      <c r="C1095" s="189"/>
      <c r="D1095" s="189"/>
      <c r="E1095" s="191"/>
    </row>
    <row r="1096" spans="1:5" x14ac:dyDescent="0.2">
      <c r="A1096" s="189" t="s">
        <v>2770</v>
      </c>
      <c r="B1096" s="189" t="s">
        <v>581</v>
      </c>
      <c r="C1096" s="189" t="s">
        <v>71</v>
      </c>
      <c r="D1096" s="189">
        <v>65</v>
      </c>
      <c r="E1096" s="191" t="s">
        <v>4973</v>
      </c>
    </row>
    <row r="1097" spans="1:5" x14ac:dyDescent="0.2">
      <c r="A1097" s="189" t="s">
        <v>2771</v>
      </c>
      <c r="B1097" s="189" t="s">
        <v>2773</v>
      </c>
      <c r="C1097" s="189" t="s">
        <v>476</v>
      </c>
      <c r="D1097" s="189">
        <v>19</v>
      </c>
      <c r="E1097" s="191" t="s">
        <v>4973</v>
      </c>
    </row>
    <row r="1098" spans="1:5" x14ac:dyDescent="0.2">
      <c r="A1098" s="189" t="s">
        <v>2775</v>
      </c>
      <c r="B1098" s="189" t="s">
        <v>2777</v>
      </c>
      <c r="C1098" s="189" t="s">
        <v>476</v>
      </c>
      <c r="D1098" s="189">
        <v>4</v>
      </c>
      <c r="E1098" s="191" t="s">
        <v>4973</v>
      </c>
    </row>
    <row r="1099" spans="1:5" ht="29.25" x14ac:dyDescent="0.2">
      <c r="A1099" s="189" t="s">
        <v>2779</v>
      </c>
      <c r="B1099" s="189" t="s">
        <v>2059</v>
      </c>
      <c r="C1099" s="189" t="s">
        <v>71</v>
      </c>
      <c r="D1099" s="189">
        <v>1</v>
      </c>
      <c r="E1099" s="191" t="s">
        <v>4973</v>
      </c>
    </row>
    <row r="1100" spans="1:5" ht="19.5" x14ac:dyDescent="0.2">
      <c r="A1100" s="189" t="s">
        <v>2780</v>
      </c>
      <c r="B1100" s="189" t="s">
        <v>2068</v>
      </c>
      <c r="C1100" s="189" t="s">
        <v>71</v>
      </c>
      <c r="D1100" s="189">
        <v>11</v>
      </c>
      <c r="E1100" s="191" t="s">
        <v>4973</v>
      </c>
    </row>
    <row r="1101" spans="1:5" ht="19.5" x14ac:dyDescent="0.2">
      <c r="A1101" s="189" t="s">
        <v>2781</v>
      </c>
      <c r="B1101" s="189" t="s">
        <v>2783</v>
      </c>
      <c r="C1101" s="189" t="s">
        <v>71</v>
      </c>
      <c r="D1101" s="189">
        <v>3</v>
      </c>
      <c r="E1101" s="191" t="s">
        <v>4973</v>
      </c>
    </row>
    <row r="1102" spans="1:5" ht="29.25" x14ac:dyDescent="0.2">
      <c r="A1102" s="189" t="s">
        <v>2785</v>
      </c>
      <c r="B1102" s="189" t="s">
        <v>2787</v>
      </c>
      <c r="C1102" s="189" t="s">
        <v>71</v>
      </c>
      <c r="D1102" s="189">
        <v>1</v>
      </c>
      <c r="E1102" s="191" t="s">
        <v>4973</v>
      </c>
    </row>
    <row r="1103" spans="1:5" ht="29.25" x14ac:dyDescent="0.2">
      <c r="A1103" s="189" t="s">
        <v>2789</v>
      </c>
      <c r="B1103" s="189" t="s">
        <v>2791</v>
      </c>
      <c r="C1103" s="189" t="s">
        <v>71</v>
      </c>
      <c r="D1103" s="189">
        <v>1</v>
      </c>
      <c r="E1103" s="191" t="s">
        <v>4973</v>
      </c>
    </row>
    <row r="1104" spans="1:5" ht="29.25" x14ac:dyDescent="0.2">
      <c r="A1104" s="189" t="s">
        <v>2793</v>
      </c>
      <c r="B1104" s="189" t="s">
        <v>2795</v>
      </c>
      <c r="C1104" s="189" t="s">
        <v>71</v>
      </c>
      <c r="D1104" s="189">
        <v>1</v>
      </c>
      <c r="E1104" s="191" t="s">
        <v>4973</v>
      </c>
    </row>
    <row r="1105" spans="1:5" ht="29.25" x14ac:dyDescent="0.2">
      <c r="A1105" s="189" t="s">
        <v>2797</v>
      </c>
      <c r="B1105" s="189" t="s">
        <v>2799</v>
      </c>
      <c r="C1105" s="189" t="s">
        <v>71</v>
      </c>
      <c r="D1105" s="189">
        <v>2</v>
      </c>
      <c r="E1105" s="191" t="s">
        <v>4973</v>
      </c>
    </row>
    <row r="1106" spans="1:5" x14ac:dyDescent="0.2">
      <c r="A1106" s="189" t="s">
        <v>2801</v>
      </c>
      <c r="B1106" s="189" t="s">
        <v>2803</v>
      </c>
      <c r="C1106" s="189" t="s">
        <v>71</v>
      </c>
      <c r="D1106" s="189">
        <v>3</v>
      </c>
      <c r="E1106" s="191" t="s">
        <v>4973</v>
      </c>
    </row>
    <row r="1107" spans="1:5" ht="29.25" x14ac:dyDescent="0.2">
      <c r="A1107" s="189" t="s">
        <v>2805</v>
      </c>
      <c r="B1107" s="189" t="s">
        <v>2807</v>
      </c>
      <c r="C1107" s="189" t="s">
        <v>71</v>
      </c>
      <c r="D1107" s="189">
        <v>2</v>
      </c>
      <c r="E1107" s="191" t="s">
        <v>4973</v>
      </c>
    </row>
    <row r="1108" spans="1:5" ht="29.25" x14ac:dyDescent="0.2">
      <c r="A1108" s="189" t="s">
        <v>2809</v>
      </c>
      <c r="B1108" s="189" t="s">
        <v>2811</v>
      </c>
      <c r="C1108" s="189" t="s">
        <v>71</v>
      </c>
      <c r="D1108" s="189">
        <v>37</v>
      </c>
      <c r="E1108" s="191" t="s">
        <v>4973</v>
      </c>
    </row>
    <row r="1109" spans="1:5" ht="29.25" x14ac:dyDescent="0.2">
      <c r="A1109" s="189" t="s">
        <v>2813</v>
      </c>
      <c r="B1109" s="189" t="s">
        <v>2815</v>
      </c>
      <c r="C1109" s="189" t="s">
        <v>71</v>
      </c>
      <c r="D1109" s="189">
        <v>13</v>
      </c>
      <c r="E1109" s="191" t="s">
        <v>4973</v>
      </c>
    </row>
    <row r="1110" spans="1:5" ht="29.25" x14ac:dyDescent="0.2">
      <c r="A1110" s="189" t="s">
        <v>2817</v>
      </c>
      <c r="B1110" s="189" t="s">
        <v>2819</v>
      </c>
      <c r="C1110" s="189" t="s">
        <v>71</v>
      </c>
      <c r="D1110" s="189">
        <v>2</v>
      </c>
      <c r="E1110" s="191" t="s">
        <v>4973</v>
      </c>
    </row>
    <row r="1111" spans="1:5" ht="29.25" x14ac:dyDescent="0.2">
      <c r="A1111" s="189" t="s">
        <v>2821</v>
      </c>
      <c r="B1111" s="189" t="s">
        <v>615</v>
      </c>
      <c r="C1111" s="189" t="s">
        <v>71</v>
      </c>
      <c r="D1111" s="189">
        <v>6</v>
      </c>
      <c r="E1111" s="191" t="s">
        <v>4973</v>
      </c>
    </row>
    <row r="1112" spans="1:5" x14ac:dyDescent="0.2">
      <c r="A1112" s="189" t="s">
        <v>2822</v>
      </c>
      <c r="B1112" s="189" t="s">
        <v>2823</v>
      </c>
      <c r="C1112" s="189"/>
      <c r="D1112" s="189"/>
      <c r="E1112" s="191"/>
    </row>
    <row r="1113" spans="1:5" x14ac:dyDescent="0.2">
      <c r="A1113" s="189" t="s">
        <v>2824</v>
      </c>
      <c r="B1113" s="189" t="s">
        <v>2826</v>
      </c>
      <c r="C1113" s="189" t="s">
        <v>71</v>
      </c>
      <c r="D1113" s="189">
        <v>1</v>
      </c>
      <c r="E1113" s="191" t="s">
        <v>4973</v>
      </c>
    </row>
    <row r="1114" spans="1:5" x14ac:dyDescent="0.2">
      <c r="A1114" s="189" t="s">
        <v>2828</v>
      </c>
      <c r="B1114" s="189" t="s">
        <v>2830</v>
      </c>
      <c r="C1114" s="189" t="s">
        <v>476</v>
      </c>
      <c r="D1114" s="189">
        <v>1</v>
      </c>
      <c r="E1114" s="191" t="s">
        <v>4973</v>
      </c>
    </row>
    <row r="1115" spans="1:5" ht="19.5" x14ac:dyDescent="0.2">
      <c r="A1115" s="189" t="s">
        <v>2832</v>
      </c>
      <c r="B1115" s="189" t="s">
        <v>2834</v>
      </c>
      <c r="C1115" s="189" t="s">
        <v>71</v>
      </c>
      <c r="D1115" s="189">
        <v>1</v>
      </c>
      <c r="E1115" s="191" t="s">
        <v>4973</v>
      </c>
    </row>
    <row r="1116" spans="1:5" ht="19.5" x14ac:dyDescent="0.2">
      <c r="A1116" s="189" t="s">
        <v>2836</v>
      </c>
      <c r="B1116" s="189" t="s">
        <v>2838</v>
      </c>
      <c r="C1116" s="189" t="s">
        <v>71</v>
      </c>
      <c r="D1116" s="189">
        <v>1</v>
      </c>
      <c r="E1116" s="191" t="s">
        <v>4973</v>
      </c>
    </row>
    <row r="1117" spans="1:5" x14ac:dyDescent="0.2">
      <c r="A1117" s="189" t="s">
        <v>2840</v>
      </c>
      <c r="B1117" s="189" t="s">
        <v>647</v>
      </c>
      <c r="C1117" s="189"/>
      <c r="D1117" s="189"/>
      <c r="E1117" s="191"/>
    </row>
    <row r="1118" spans="1:5" ht="19.5" x14ac:dyDescent="0.2">
      <c r="A1118" s="189" t="s">
        <v>2841</v>
      </c>
      <c r="B1118" s="189" t="s">
        <v>548</v>
      </c>
      <c r="C1118" s="189" t="s">
        <v>71</v>
      </c>
      <c r="D1118" s="189">
        <v>3</v>
      </c>
      <c r="E1118" s="191" t="s">
        <v>4973</v>
      </c>
    </row>
    <row r="1119" spans="1:5" ht="29.25" x14ac:dyDescent="0.2">
      <c r="A1119" s="189" t="s">
        <v>2842</v>
      </c>
      <c r="B1119" s="189" t="s">
        <v>2844</v>
      </c>
      <c r="C1119" s="189" t="s">
        <v>71</v>
      </c>
      <c r="D1119" s="189">
        <v>2</v>
      </c>
      <c r="E1119" s="191" t="s">
        <v>4973</v>
      </c>
    </row>
    <row r="1120" spans="1:5" x14ac:dyDescent="0.2">
      <c r="A1120" s="189" t="s">
        <v>2846</v>
      </c>
      <c r="B1120" s="189" t="s">
        <v>2848</v>
      </c>
      <c r="C1120" s="189" t="s">
        <v>71</v>
      </c>
      <c r="D1120" s="189">
        <v>1</v>
      </c>
      <c r="E1120" s="191" t="s">
        <v>4973</v>
      </c>
    </row>
    <row r="1121" spans="1:5" x14ac:dyDescent="0.2">
      <c r="A1121" s="189" t="s">
        <v>2850</v>
      </c>
      <c r="B1121" s="189" t="s">
        <v>2852</v>
      </c>
      <c r="C1121" s="189" t="s">
        <v>71</v>
      </c>
      <c r="D1121" s="189">
        <v>1</v>
      </c>
      <c r="E1121" s="191" t="s">
        <v>4973</v>
      </c>
    </row>
    <row r="1122" spans="1:5" x14ac:dyDescent="0.2">
      <c r="A1122" s="189" t="s">
        <v>2854</v>
      </c>
      <c r="B1122" s="189" t="s">
        <v>493</v>
      </c>
      <c r="C1122" s="189"/>
      <c r="D1122" s="189"/>
      <c r="E1122" s="191"/>
    </row>
    <row r="1123" spans="1:5" ht="19.5" x14ac:dyDescent="0.2">
      <c r="A1123" s="189" t="s">
        <v>2855</v>
      </c>
      <c r="B1123" s="189" t="s">
        <v>496</v>
      </c>
      <c r="C1123" s="189" t="s">
        <v>85</v>
      </c>
      <c r="D1123" s="189">
        <v>207.46</v>
      </c>
      <c r="E1123" s="191" t="s">
        <v>4973</v>
      </c>
    </row>
    <row r="1124" spans="1:5" ht="19.5" x14ac:dyDescent="0.2">
      <c r="A1124" s="189" t="s">
        <v>2856</v>
      </c>
      <c r="B1124" s="189" t="s">
        <v>2129</v>
      </c>
      <c r="C1124" s="189" t="s">
        <v>85</v>
      </c>
      <c r="D1124" s="189">
        <v>93.18</v>
      </c>
      <c r="E1124" s="191" t="s">
        <v>4973</v>
      </c>
    </row>
    <row r="1125" spans="1:5" ht="19.5" x14ac:dyDescent="0.2">
      <c r="A1125" s="189" t="s">
        <v>2857</v>
      </c>
      <c r="B1125" s="189" t="s">
        <v>1339</v>
      </c>
      <c r="C1125" s="189" t="s">
        <v>85</v>
      </c>
      <c r="D1125" s="189">
        <v>108.09</v>
      </c>
      <c r="E1125" s="191" t="s">
        <v>4973</v>
      </c>
    </row>
    <row r="1126" spans="1:5" ht="19.5" x14ac:dyDescent="0.2">
      <c r="A1126" s="189" t="s">
        <v>2858</v>
      </c>
      <c r="B1126" s="189" t="s">
        <v>2860</v>
      </c>
      <c r="C1126" s="189" t="s">
        <v>85</v>
      </c>
      <c r="D1126" s="189">
        <v>47.77</v>
      </c>
      <c r="E1126" s="191" t="s">
        <v>4973</v>
      </c>
    </row>
    <row r="1127" spans="1:5" ht="19.5" x14ac:dyDescent="0.2">
      <c r="A1127" s="189" t="s">
        <v>2862</v>
      </c>
      <c r="B1127" s="189" t="s">
        <v>1603</v>
      </c>
      <c r="C1127" s="189" t="s">
        <v>85</v>
      </c>
      <c r="D1127" s="189">
        <v>140.55000000000001</v>
      </c>
      <c r="E1127" s="191" t="s">
        <v>4973</v>
      </c>
    </row>
    <row r="1128" spans="1:5" ht="19.5" x14ac:dyDescent="0.2">
      <c r="A1128" s="189" t="s">
        <v>2863</v>
      </c>
      <c r="B1128" s="189" t="s">
        <v>2865</v>
      </c>
      <c r="C1128" s="189" t="s">
        <v>85</v>
      </c>
      <c r="D1128" s="189">
        <v>54.83</v>
      </c>
      <c r="E1128" s="191" t="s">
        <v>4973</v>
      </c>
    </row>
    <row r="1129" spans="1:5" ht="19.5" x14ac:dyDescent="0.2">
      <c r="A1129" s="189" t="s">
        <v>2867</v>
      </c>
      <c r="B1129" s="189" t="s">
        <v>2869</v>
      </c>
      <c r="C1129" s="189" t="s">
        <v>85</v>
      </c>
      <c r="D1129" s="189">
        <v>37.39</v>
      </c>
      <c r="E1129" s="191" t="s">
        <v>4973</v>
      </c>
    </row>
    <row r="1130" spans="1:5" x14ac:dyDescent="0.2">
      <c r="A1130" s="189" t="s">
        <v>2871</v>
      </c>
      <c r="B1130" s="189" t="s">
        <v>2873</v>
      </c>
      <c r="C1130" s="189" t="s">
        <v>71</v>
      </c>
      <c r="D1130" s="189">
        <v>580.91</v>
      </c>
      <c r="E1130" s="191" t="s">
        <v>4973</v>
      </c>
    </row>
    <row r="1131" spans="1:5" ht="39" x14ac:dyDescent="0.2">
      <c r="A1131" s="189" t="s">
        <v>2875</v>
      </c>
      <c r="B1131" s="189" t="s">
        <v>2877</v>
      </c>
      <c r="C1131" s="189" t="s">
        <v>131</v>
      </c>
      <c r="D1131" s="189">
        <v>181.72</v>
      </c>
      <c r="E1131" s="191" t="s">
        <v>4973</v>
      </c>
    </row>
    <row r="1132" spans="1:5" ht="39" x14ac:dyDescent="0.2">
      <c r="A1132" s="189" t="s">
        <v>2878</v>
      </c>
      <c r="B1132" s="189" t="s">
        <v>2880</v>
      </c>
      <c r="C1132" s="189" t="s">
        <v>131</v>
      </c>
      <c r="D1132" s="189">
        <v>181.72</v>
      </c>
      <c r="E1132" s="191" t="s">
        <v>4973</v>
      </c>
    </row>
    <row r="1133" spans="1:5" x14ac:dyDescent="0.2">
      <c r="A1133" s="189" t="s">
        <v>2882</v>
      </c>
      <c r="B1133" s="189" t="s">
        <v>2883</v>
      </c>
      <c r="C1133" s="189"/>
      <c r="D1133" s="189"/>
      <c r="E1133" s="191"/>
    </row>
    <row r="1134" spans="1:5" ht="39" x14ac:dyDescent="0.2">
      <c r="A1134" s="189" t="s">
        <v>2884</v>
      </c>
      <c r="B1134" s="189" t="s">
        <v>2886</v>
      </c>
      <c r="C1134" s="189" t="s">
        <v>71</v>
      </c>
      <c r="D1134" s="189">
        <v>1</v>
      </c>
      <c r="E1134" s="191" t="s">
        <v>4973</v>
      </c>
    </row>
    <row r="1135" spans="1:5" ht="39" x14ac:dyDescent="0.2">
      <c r="A1135" s="189" t="s">
        <v>2888</v>
      </c>
      <c r="B1135" s="189" t="s">
        <v>2890</v>
      </c>
      <c r="C1135" s="189" t="s">
        <v>71</v>
      </c>
      <c r="D1135" s="189">
        <v>2</v>
      </c>
      <c r="E1135" s="191" t="s">
        <v>4973</v>
      </c>
    </row>
    <row r="1136" spans="1:5" ht="39" x14ac:dyDescent="0.2">
      <c r="A1136" s="189" t="s">
        <v>2892</v>
      </c>
      <c r="B1136" s="189" t="s">
        <v>2894</v>
      </c>
      <c r="C1136" s="189" t="s">
        <v>71</v>
      </c>
      <c r="D1136" s="189">
        <v>1</v>
      </c>
      <c r="E1136" s="191" t="s">
        <v>4973</v>
      </c>
    </row>
    <row r="1137" spans="1:5" ht="39" x14ac:dyDescent="0.2">
      <c r="A1137" s="189" t="s">
        <v>2896</v>
      </c>
      <c r="B1137" s="189" t="s">
        <v>2898</v>
      </c>
      <c r="C1137" s="189" t="s">
        <v>71</v>
      </c>
      <c r="D1137" s="189">
        <v>1</v>
      </c>
      <c r="E1137" s="191" t="s">
        <v>4973</v>
      </c>
    </row>
    <row r="1138" spans="1:5" ht="48.75" x14ac:dyDescent="0.2">
      <c r="A1138" s="189" t="s">
        <v>2900</v>
      </c>
      <c r="B1138" s="189" t="s">
        <v>2902</v>
      </c>
      <c r="C1138" s="189" t="s">
        <v>71</v>
      </c>
      <c r="D1138" s="189">
        <v>1</v>
      </c>
      <c r="E1138" s="191" t="s">
        <v>4973</v>
      </c>
    </row>
    <row r="1139" spans="1:5" ht="48.75" x14ac:dyDescent="0.2">
      <c r="A1139" s="189" t="s">
        <v>2904</v>
      </c>
      <c r="B1139" s="189" t="s">
        <v>2906</v>
      </c>
      <c r="C1139" s="189" t="s">
        <v>71</v>
      </c>
      <c r="D1139" s="189">
        <v>1</v>
      </c>
      <c r="E1139" s="191" t="s">
        <v>4973</v>
      </c>
    </row>
    <row r="1140" spans="1:5" ht="48.75" x14ac:dyDescent="0.2">
      <c r="A1140" s="189" t="s">
        <v>2908</v>
      </c>
      <c r="B1140" s="189" t="s">
        <v>2910</v>
      </c>
      <c r="C1140" s="189" t="s">
        <v>131</v>
      </c>
      <c r="D1140" s="189">
        <v>30.65</v>
      </c>
      <c r="E1140" s="191" t="s">
        <v>4974</v>
      </c>
    </row>
    <row r="1141" spans="1:5" ht="29.25" x14ac:dyDescent="0.2">
      <c r="A1141" s="189" t="s">
        <v>2912</v>
      </c>
      <c r="B1141" s="189" t="s">
        <v>217</v>
      </c>
      <c r="C1141" s="189" t="s">
        <v>218</v>
      </c>
      <c r="D1141" s="189">
        <v>337.15</v>
      </c>
      <c r="E1141" s="191" t="s">
        <v>4975</v>
      </c>
    </row>
    <row r="1142" spans="1:5" x14ac:dyDescent="0.2">
      <c r="A1142" s="189" t="s">
        <v>28</v>
      </c>
      <c r="B1142" s="189" t="s">
        <v>29</v>
      </c>
      <c r="C1142" s="189"/>
      <c r="D1142" s="189"/>
      <c r="E1142" s="191"/>
    </row>
    <row r="1143" spans="1:5" ht="19.5" x14ac:dyDescent="0.2">
      <c r="A1143" s="189" t="s">
        <v>2913</v>
      </c>
      <c r="B1143" s="189" t="s">
        <v>2915</v>
      </c>
      <c r="C1143" s="189" t="s">
        <v>85</v>
      </c>
      <c r="D1143" s="189">
        <v>170</v>
      </c>
      <c r="E1143" s="191" t="s">
        <v>4976</v>
      </c>
    </row>
    <row r="1144" spans="1:5" ht="19.5" x14ac:dyDescent="0.2">
      <c r="A1144" s="189" t="s">
        <v>2917</v>
      </c>
      <c r="B1144" s="189" t="s">
        <v>2919</v>
      </c>
      <c r="C1144" s="189" t="s">
        <v>85</v>
      </c>
      <c r="D1144" s="189">
        <v>324</v>
      </c>
      <c r="E1144" s="191" t="s">
        <v>4976</v>
      </c>
    </row>
    <row r="1145" spans="1:5" ht="29.25" x14ac:dyDescent="0.2">
      <c r="A1145" s="189" t="s">
        <v>2921</v>
      </c>
      <c r="B1145" s="189" t="s">
        <v>2923</v>
      </c>
      <c r="C1145" s="189" t="s">
        <v>85</v>
      </c>
      <c r="D1145" s="189">
        <v>516</v>
      </c>
      <c r="E1145" s="191" t="s">
        <v>4976</v>
      </c>
    </row>
    <row r="1146" spans="1:5" ht="29.25" x14ac:dyDescent="0.2">
      <c r="A1146" s="189" t="s">
        <v>2925</v>
      </c>
      <c r="B1146" s="189" t="s">
        <v>2927</v>
      </c>
      <c r="C1146" s="189" t="s">
        <v>85</v>
      </c>
      <c r="D1146" s="189">
        <v>314</v>
      </c>
      <c r="E1146" s="191" t="s">
        <v>4976</v>
      </c>
    </row>
    <row r="1147" spans="1:5" ht="29.25" x14ac:dyDescent="0.2">
      <c r="A1147" s="189" t="s">
        <v>2929</v>
      </c>
      <c r="B1147" s="189" t="s">
        <v>2931</v>
      </c>
      <c r="C1147" s="189" t="s">
        <v>85</v>
      </c>
      <c r="D1147" s="189">
        <v>181</v>
      </c>
      <c r="E1147" s="191" t="s">
        <v>4976</v>
      </c>
    </row>
    <row r="1148" spans="1:5" ht="29.25" x14ac:dyDescent="0.2">
      <c r="A1148" s="189" t="s">
        <v>2933</v>
      </c>
      <c r="B1148" s="189" t="s">
        <v>2935</v>
      </c>
      <c r="C1148" s="189" t="s">
        <v>85</v>
      </c>
      <c r="D1148" s="189">
        <v>232</v>
      </c>
      <c r="E1148" s="191" t="s">
        <v>4976</v>
      </c>
    </row>
    <row r="1149" spans="1:5" ht="19.5" x14ac:dyDescent="0.2">
      <c r="A1149" s="189" t="s">
        <v>2937</v>
      </c>
      <c r="B1149" s="189" t="s">
        <v>2939</v>
      </c>
      <c r="C1149" s="189" t="s">
        <v>71</v>
      </c>
      <c r="D1149" s="189">
        <v>1</v>
      </c>
      <c r="E1149" s="191" t="s">
        <v>4976</v>
      </c>
    </row>
    <row r="1150" spans="1:5" ht="19.5" x14ac:dyDescent="0.2">
      <c r="A1150" s="189" t="s">
        <v>2941</v>
      </c>
      <c r="B1150" s="189" t="s">
        <v>2943</v>
      </c>
      <c r="C1150" s="189" t="s">
        <v>71</v>
      </c>
      <c r="D1150" s="189">
        <v>1</v>
      </c>
      <c r="E1150" s="191" t="s">
        <v>4976</v>
      </c>
    </row>
    <row r="1151" spans="1:5" ht="19.5" x14ac:dyDescent="0.2">
      <c r="A1151" s="189" t="s">
        <v>2945</v>
      </c>
      <c r="B1151" s="189" t="s">
        <v>2528</v>
      </c>
      <c r="C1151" s="189" t="s">
        <v>85</v>
      </c>
      <c r="D1151" s="189">
        <v>335</v>
      </c>
      <c r="E1151" s="191" t="s">
        <v>4976</v>
      </c>
    </row>
    <row r="1152" spans="1:5" ht="19.5" x14ac:dyDescent="0.2">
      <c r="A1152" s="189" t="s">
        <v>2946</v>
      </c>
      <c r="B1152" s="189" t="s">
        <v>2948</v>
      </c>
      <c r="C1152" s="189" t="s">
        <v>85</v>
      </c>
      <c r="D1152" s="189">
        <v>10</v>
      </c>
      <c r="E1152" s="191" t="s">
        <v>4976</v>
      </c>
    </row>
    <row r="1153" spans="1:5" ht="19.5" x14ac:dyDescent="0.2">
      <c r="A1153" s="189" t="s">
        <v>2950</v>
      </c>
      <c r="B1153" s="189" t="s">
        <v>2952</v>
      </c>
      <c r="C1153" s="189" t="s">
        <v>71</v>
      </c>
      <c r="D1153" s="189">
        <v>4</v>
      </c>
      <c r="E1153" s="191" t="s">
        <v>4976</v>
      </c>
    </row>
    <row r="1154" spans="1:5" ht="19.5" x14ac:dyDescent="0.2">
      <c r="A1154" s="189" t="s">
        <v>30</v>
      </c>
      <c r="B1154" s="189" t="s">
        <v>31</v>
      </c>
      <c r="C1154" s="189"/>
      <c r="D1154" s="189"/>
      <c r="E1154" s="191"/>
    </row>
    <row r="1155" spans="1:5" x14ac:dyDescent="0.2">
      <c r="A1155" s="189" t="s">
        <v>2953</v>
      </c>
      <c r="B1155" s="189" t="s">
        <v>1032</v>
      </c>
      <c r="C1155" s="189" t="s">
        <v>71</v>
      </c>
      <c r="D1155" s="189">
        <v>76</v>
      </c>
      <c r="E1155" s="191" t="s">
        <v>4977</v>
      </c>
    </row>
    <row r="1156" spans="1:5" x14ac:dyDescent="0.2">
      <c r="A1156" s="189" t="s">
        <v>2954</v>
      </c>
      <c r="B1156" s="189" t="s">
        <v>2144</v>
      </c>
      <c r="C1156" s="189" t="s">
        <v>131</v>
      </c>
      <c r="D1156" s="189">
        <v>108.37</v>
      </c>
      <c r="E1156" s="191" t="s">
        <v>4977</v>
      </c>
    </row>
    <row r="1157" spans="1:5" x14ac:dyDescent="0.2">
      <c r="A1157" s="189" t="s">
        <v>2955</v>
      </c>
      <c r="B1157" s="189" t="s">
        <v>2957</v>
      </c>
      <c r="C1157" s="189" t="s">
        <v>131</v>
      </c>
      <c r="D1157" s="189">
        <v>108.37</v>
      </c>
      <c r="E1157" s="191" t="s">
        <v>4977</v>
      </c>
    </row>
    <row r="1158" spans="1:5" x14ac:dyDescent="0.2">
      <c r="A1158" s="189" t="s">
        <v>2959</v>
      </c>
      <c r="B1158" s="189" t="s">
        <v>2961</v>
      </c>
      <c r="C1158" s="189" t="s">
        <v>71</v>
      </c>
      <c r="D1158" s="189">
        <v>134</v>
      </c>
      <c r="E1158" s="191" t="s">
        <v>4977</v>
      </c>
    </row>
    <row r="1159" spans="1:5" ht="19.5" x14ac:dyDescent="0.2">
      <c r="A1159" s="189" t="s">
        <v>2963</v>
      </c>
      <c r="B1159" s="189" t="s">
        <v>2965</v>
      </c>
      <c r="C1159" s="189" t="s">
        <v>85</v>
      </c>
      <c r="D1159" s="189">
        <v>885</v>
      </c>
      <c r="E1159" s="191" t="s">
        <v>4977</v>
      </c>
    </row>
    <row r="1160" spans="1:5" ht="19.5" x14ac:dyDescent="0.2">
      <c r="A1160" s="189" t="s">
        <v>2967</v>
      </c>
      <c r="B1160" s="189" t="s">
        <v>2969</v>
      </c>
      <c r="C1160" s="189" t="s">
        <v>71</v>
      </c>
      <c r="D1160" s="189">
        <v>7</v>
      </c>
      <c r="E1160" s="191" t="s">
        <v>4977</v>
      </c>
    </row>
    <row r="1161" spans="1:5" ht="19.5" x14ac:dyDescent="0.2">
      <c r="A1161" s="189" t="s">
        <v>2971</v>
      </c>
      <c r="B1161" s="189" t="s">
        <v>2973</v>
      </c>
      <c r="C1161" s="189" t="s">
        <v>71</v>
      </c>
      <c r="D1161" s="189">
        <v>35</v>
      </c>
      <c r="E1161" s="191" t="s">
        <v>4977</v>
      </c>
    </row>
    <row r="1162" spans="1:5" ht="19.5" x14ac:dyDescent="0.2">
      <c r="A1162" s="189" t="s">
        <v>2975</v>
      </c>
      <c r="B1162" s="189" t="s">
        <v>2977</v>
      </c>
      <c r="C1162" s="189" t="s">
        <v>71</v>
      </c>
      <c r="D1162" s="189">
        <v>6</v>
      </c>
      <c r="E1162" s="191" t="s">
        <v>4977</v>
      </c>
    </row>
    <row r="1163" spans="1:5" ht="19.5" x14ac:dyDescent="0.2">
      <c r="A1163" s="189" t="s">
        <v>2979</v>
      </c>
      <c r="B1163" s="189" t="s">
        <v>2981</v>
      </c>
      <c r="C1163" s="189" t="s">
        <v>71</v>
      </c>
      <c r="D1163" s="189">
        <v>112</v>
      </c>
      <c r="E1163" s="191" t="s">
        <v>4977</v>
      </c>
    </row>
    <row r="1164" spans="1:5" ht="29.25" x14ac:dyDescent="0.2">
      <c r="A1164" s="189" t="s">
        <v>2983</v>
      </c>
      <c r="B1164" s="189" t="s">
        <v>2985</v>
      </c>
      <c r="C1164" s="189" t="s">
        <v>71</v>
      </c>
      <c r="D1164" s="189">
        <v>112</v>
      </c>
      <c r="E1164" s="191" t="s">
        <v>4977</v>
      </c>
    </row>
    <row r="1165" spans="1:5" ht="19.5" x14ac:dyDescent="0.2">
      <c r="A1165" s="189" t="s">
        <v>2987</v>
      </c>
      <c r="B1165" s="189" t="s">
        <v>2989</v>
      </c>
      <c r="C1165" s="189" t="s">
        <v>71</v>
      </c>
      <c r="D1165" s="189">
        <v>112</v>
      </c>
      <c r="E1165" s="191" t="s">
        <v>4977</v>
      </c>
    </row>
    <row r="1166" spans="1:5" ht="19.5" x14ac:dyDescent="0.2">
      <c r="A1166" s="189" t="s">
        <v>2991</v>
      </c>
      <c r="B1166" s="189" t="s">
        <v>2993</v>
      </c>
      <c r="C1166" s="189" t="s">
        <v>85</v>
      </c>
      <c r="D1166" s="189">
        <v>282</v>
      </c>
      <c r="E1166" s="191" t="s">
        <v>4977</v>
      </c>
    </row>
    <row r="1167" spans="1:5" x14ac:dyDescent="0.2">
      <c r="A1167" s="189" t="s">
        <v>2995</v>
      </c>
      <c r="B1167" s="189" t="s">
        <v>2997</v>
      </c>
      <c r="C1167" s="189" t="s">
        <v>71</v>
      </c>
      <c r="D1167" s="189">
        <v>61</v>
      </c>
      <c r="E1167" s="191" t="s">
        <v>4977</v>
      </c>
    </row>
    <row r="1168" spans="1:5" x14ac:dyDescent="0.2">
      <c r="A1168" s="189" t="s">
        <v>2999</v>
      </c>
      <c r="B1168" s="189" t="s">
        <v>3001</v>
      </c>
      <c r="C1168" s="189" t="s">
        <v>71</v>
      </c>
      <c r="D1168" s="189">
        <v>185</v>
      </c>
      <c r="E1168" s="191" t="s">
        <v>4977</v>
      </c>
    </row>
    <row r="1169" spans="1:5" x14ac:dyDescent="0.2">
      <c r="A1169" s="189" t="s">
        <v>3003</v>
      </c>
      <c r="B1169" s="189" t="s">
        <v>3005</v>
      </c>
      <c r="C1169" s="189" t="s">
        <v>71</v>
      </c>
      <c r="D1169" s="189">
        <v>1</v>
      </c>
      <c r="E1169" s="191" t="s">
        <v>4977</v>
      </c>
    </row>
    <row r="1170" spans="1:5" x14ac:dyDescent="0.2">
      <c r="A1170" s="189" t="s">
        <v>3007</v>
      </c>
      <c r="B1170" s="189" t="s">
        <v>3009</v>
      </c>
      <c r="C1170" s="189" t="s">
        <v>71</v>
      </c>
      <c r="D1170" s="189">
        <v>3</v>
      </c>
      <c r="E1170" s="191" t="s">
        <v>4977</v>
      </c>
    </row>
    <row r="1171" spans="1:5" ht="19.5" x14ac:dyDescent="0.2">
      <c r="A1171" s="189" t="s">
        <v>3011</v>
      </c>
      <c r="B1171" s="189" t="s">
        <v>3013</v>
      </c>
      <c r="C1171" s="189" t="s">
        <v>85</v>
      </c>
      <c r="D1171" s="189">
        <v>1310</v>
      </c>
      <c r="E1171" s="191" t="s">
        <v>4977</v>
      </c>
    </row>
    <row r="1172" spans="1:5" x14ac:dyDescent="0.2">
      <c r="A1172" s="189" t="s">
        <v>3015</v>
      </c>
      <c r="B1172" s="189" t="s">
        <v>3017</v>
      </c>
      <c r="C1172" s="189" t="s">
        <v>71</v>
      </c>
      <c r="D1172" s="189">
        <v>15</v>
      </c>
      <c r="E1172" s="191" t="s">
        <v>4977</v>
      </c>
    </row>
    <row r="1173" spans="1:5" ht="19.5" x14ac:dyDescent="0.2">
      <c r="A1173" s="189" t="s">
        <v>3019</v>
      </c>
      <c r="B1173" s="189" t="s">
        <v>3021</v>
      </c>
      <c r="C1173" s="189" t="s">
        <v>476</v>
      </c>
      <c r="D1173" s="189">
        <v>38</v>
      </c>
      <c r="E1173" s="191" t="s">
        <v>4977</v>
      </c>
    </row>
    <row r="1174" spans="1:5" x14ac:dyDescent="0.2">
      <c r="A1174" s="189" t="s">
        <v>32</v>
      </c>
      <c r="B1174" s="189" t="s">
        <v>33</v>
      </c>
      <c r="C1174" s="189"/>
      <c r="D1174" s="189"/>
      <c r="E1174" s="191"/>
    </row>
    <row r="1175" spans="1:5" ht="29.25" x14ac:dyDescent="0.2">
      <c r="A1175" s="189" t="s">
        <v>3023</v>
      </c>
      <c r="B1175" s="189" t="s">
        <v>3025</v>
      </c>
      <c r="C1175" s="189" t="s">
        <v>71</v>
      </c>
      <c r="D1175" s="189">
        <v>35</v>
      </c>
      <c r="E1175" s="191" t="s">
        <v>4978</v>
      </c>
    </row>
    <row r="1176" spans="1:5" ht="19.5" x14ac:dyDescent="0.2">
      <c r="A1176" s="189" t="s">
        <v>3027</v>
      </c>
      <c r="B1176" s="189" t="s">
        <v>3029</v>
      </c>
      <c r="C1176" s="189" t="s">
        <v>71</v>
      </c>
      <c r="D1176" s="189">
        <v>6</v>
      </c>
      <c r="E1176" s="191" t="s">
        <v>4978</v>
      </c>
    </row>
    <row r="1177" spans="1:5" ht="19.5" x14ac:dyDescent="0.2">
      <c r="A1177" s="189" t="s">
        <v>3031</v>
      </c>
      <c r="B1177" s="189" t="s">
        <v>3033</v>
      </c>
      <c r="C1177" s="189" t="s">
        <v>71</v>
      </c>
      <c r="D1177" s="189">
        <v>2</v>
      </c>
      <c r="E1177" s="191" t="s">
        <v>4978</v>
      </c>
    </row>
    <row r="1178" spans="1:5" x14ac:dyDescent="0.2">
      <c r="A1178" s="189" t="s">
        <v>3035</v>
      </c>
      <c r="B1178" s="189" t="s">
        <v>3037</v>
      </c>
      <c r="C1178" s="189" t="s">
        <v>71</v>
      </c>
      <c r="D1178" s="189">
        <v>2</v>
      </c>
      <c r="E1178" s="191" t="s">
        <v>4978</v>
      </c>
    </row>
    <row r="1179" spans="1:5" ht="19.5" x14ac:dyDescent="0.2">
      <c r="A1179" s="189" t="s">
        <v>3039</v>
      </c>
      <c r="B1179" s="189" t="s">
        <v>3041</v>
      </c>
      <c r="C1179" s="189" t="s">
        <v>71</v>
      </c>
      <c r="D1179" s="189">
        <v>22</v>
      </c>
      <c r="E1179" s="191" t="s">
        <v>4978</v>
      </c>
    </row>
    <row r="1180" spans="1:5" ht="19.5" x14ac:dyDescent="0.2">
      <c r="A1180" s="189" t="s">
        <v>3043</v>
      </c>
      <c r="B1180" s="189" t="s">
        <v>3045</v>
      </c>
      <c r="C1180" s="189" t="s">
        <v>71</v>
      </c>
      <c r="D1180" s="189">
        <v>12</v>
      </c>
      <c r="E1180" s="191" t="s">
        <v>4978</v>
      </c>
    </row>
    <row r="1181" spans="1:5" x14ac:dyDescent="0.2">
      <c r="A1181" s="189" t="s">
        <v>3047</v>
      </c>
      <c r="B1181" s="189" t="s">
        <v>3049</v>
      </c>
      <c r="C1181" s="189" t="s">
        <v>71</v>
      </c>
      <c r="D1181" s="189">
        <v>21</v>
      </c>
      <c r="E1181" s="191" t="s">
        <v>4978</v>
      </c>
    </row>
    <row r="1182" spans="1:5" ht="19.5" x14ac:dyDescent="0.2">
      <c r="A1182" s="189" t="s">
        <v>3051</v>
      </c>
      <c r="B1182" s="189" t="s">
        <v>3053</v>
      </c>
      <c r="C1182" s="189" t="s">
        <v>71</v>
      </c>
      <c r="D1182" s="189">
        <v>2</v>
      </c>
      <c r="E1182" s="191" t="s">
        <v>4978</v>
      </c>
    </row>
    <row r="1183" spans="1:5" ht="29.25" x14ac:dyDescent="0.2">
      <c r="A1183" s="189" t="s">
        <v>3055</v>
      </c>
      <c r="B1183" s="189" t="s">
        <v>3057</v>
      </c>
      <c r="C1183" s="189" t="s">
        <v>71</v>
      </c>
      <c r="D1183" s="189">
        <v>1</v>
      </c>
      <c r="E1183" s="191" t="s">
        <v>4979</v>
      </c>
    </row>
    <row r="1184" spans="1:5" x14ac:dyDescent="0.2">
      <c r="A1184" s="189" t="s">
        <v>3059</v>
      </c>
      <c r="B1184" s="189" t="s">
        <v>3061</v>
      </c>
      <c r="C1184" s="189" t="s">
        <v>71</v>
      </c>
      <c r="D1184" s="189">
        <v>1</v>
      </c>
      <c r="E1184" s="191" t="s">
        <v>4979</v>
      </c>
    </row>
    <row r="1185" spans="1:5" ht="19.5" x14ac:dyDescent="0.2">
      <c r="A1185" s="189" t="s">
        <v>3063</v>
      </c>
      <c r="B1185" s="189" t="s">
        <v>3065</v>
      </c>
      <c r="C1185" s="189" t="s">
        <v>71</v>
      </c>
      <c r="D1185" s="189">
        <v>1</v>
      </c>
      <c r="E1185" s="191" t="s">
        <v>4979</v>
      </c>
    </row>
    <row r="1186" spans="1:5" ht="29.25" x14ac:dyDescent="0.2">
      <c r="A1186" s="189" t="s">
        <v>3067</v>
      </c>
      <c r="B1186" s="189" t="s">
        <v>3069</v>
      </c>
      <c r="C1186" s="189" t="s">
        <v>85</v>
      </c>
      <c r="D1186" s="189">
        <v>21.9</v>
      </c>
      <c r="E1186" s="191" t="s">
        <v>4979</v>
      </c>
    </row>
    <row r="1187" spans="1:5" ht="29.25" x14ac:dyDescent="0.2">
      <c r="A1187" s="189" t="s">
        <v>3071</v>
      </c>
      <c r="B1187" s="189" t="s">
        <v>3073</v>
      </c>
      <c r="C1187" s="189" t="s">
        <v>85</v>
      </c>
      <c r="D1187" s="189">
        <v>3</v>
      </c>
      <c r="E1187" s="191" t="s">
        <v>4979</v>
      </c>
    </row>
    <row r="1188" spans="1:5" ht="19.5" x14ac:dyDescent="0.2">
      <c r="A1188" s="189" t="s">
        <v>3075</v>
      </c>
      <c r="B1188" s="189" t="s">
        <v>3077</v>
      </c>
      <c r="C1188" s="189" t="s">
        <v>85</v>
      </c>
      <c r="D1188" s="189">
        <v>24.9</v>
      </c>
      <c r="E1188" s="191" t="s">
        <v>4979</v>
      </c>
    </row>
    <row r="1189" spans="1:5" x14ac:dyDescent="0.2">
      <c r="A1189" s="189" t="s">
        <v>3079</v>
      </c>
      <c r="B1189" s="189" t="s">
        <v>3081</v>
      </c>
      <c r="C1189" s="189" t="s">
        <v>85</v>
      </c>
      <c r="D1189" s="189">
        <v>24.9</v>
      </c>
      <c r="E1189" s="191" t="s">
        <v>4979</v>
      </c>
    </row>
    <row r="1190" spans="1:5" ht="19.5" x14ac:dyDescent="0.2">
      <c r="A1190" s="189" t="s">
        <v>3083</v>
      </c>
      <c r="B1190" s="189" t="s">
        <v>3085</v>
      </c>
      <c r="C1190" s="189" t="s">
        <v>71</v>
      </c>
      <c r="D1190" s="189">
        <v>2</v>
      </c>
      <c r="E1190" s="191" t="s">
        <v>4979</v>
      </c>
    </row>
    <row r="1191" spans="1:5" ht="29.25" x14ac:dyDescent="0.2">
      <c r="A1191" s="189" t="s">
        <v>3087</v>
      </c>
      <c r="B1191" s="189" t="s">
        <v>3089</v>
      </c>
      <c r="C1191" s="189" t="s">
        <v>71</v>
      </c>
      <c r="D1191" s="189">
        <v>2</v>
      </c>
      <c r="E1191" s="191" t="s">
        <v>4979</v>
      </c>
    </row>
    <row r="1192" spans="1:5" ht="19.5" x14ac:dyDescent="0.2">
      <c r="A1192" s="189" t="s">
        <v>3091</v>
      </c>
      <c r="B1192" s="189" t="s">
        <v>3093</v>
      </c>
      <c r="C1192" s="189" t="s">
        <v>71</v>
      </c>
      <c r="D1192" s="189">
        <v>2</v>
      </c>
      <c r="E1192" s="191" t="s">
        <v>4979</v>
      </c>
    </row>
    <row r="1193" spans="1:5" ht="19.5" x14ac:dyDescent="0.2">
      <c r="A1193" s="189" t="s">
        <v>3095</v>
      </c>
      <c r="B1193" s="189" t="s">
        <v>3097</v>
      </c>
      <c r="C1193" s="189" t="s">
        <v>71</v>
      </c>
      <c r="D1193" s="189">
        <v>1</v>
      </c>
      <c r="E1193" s="191" t="s">
        <v>4979</v>
      </c>
    </row>
    <row r="1194" spans="1:5" ht="19.5" x14ac:dyDescent="0.2">
      <c r="A1194" s="189" t="s">
        <v>3099</v>
      </c>
      <c r="B1194" s="189" t="s">
        <v>3101</v>
      </c>
      <c r="C1194" s="189" t="s">
        <v>71</v>
      </c>
      <c r="D1194" s="189">
        <v>1</v>
      </c>
      <c r="E1194" s="191" t="s">
        <v>4979</v>
      </c>
    </row>
    <row r="1195" spans="1:5" ht="19.5" x14ac:dyDescent="0.2">
      <c r="A1195" s="189" t="s">
        <v>3103</v>
      </c>
      <c r="B1195" s="189" t="s">
        <v>3105</v>
      </c>
      <c r="C1195" s="189" t="s">
        <v>71</v>
      </c>
      <c r="D1195" s="189">
        <v>2</v>
      </c>
      <c r="E1195" s="191" t="s">
        <v>4979</v>
      </c>
    </row>
    <row r="1196" spans="1:5" ht="19.5" x14ac:dyDescent="0.2">
      <c r="A1196" s="189" t="s">
        <v>3107</v>
      </c>
      <c r="B1196" s="189" t="s">
        <v>3109</v>
      </c>
      <c r="C1196" s="189" t="s">
        <v>71</v>
      </c>
      <c r="D1196" s="189">
        <v>3</v>
      </c>
      <c r="E1196" s="191" t="s">
        <v>4979</v>
      </c>
    </row>
    <row r="1197" spans="1:5" x14ac:dyDescent="0.2">
      <c r="A1197" s="189" t="s">
        <v>3111</v>
      </c>
      <c r="B1197" s="189" t="s">
        <v>3113</v>
      </c>
      <c r="C1197" s="189" t="s">
        <v>71</v>
      </c>
      <c r="D1197" s="189">
        <v>3</v>
      </c>
      <c r="E1197" s="191" t="s">
        <v>4979</v>
      </c>
    </row>
    <row r="1198" spans="1:5" x14ac:dyDescent="0.2">
      <c r="A1198" s="189" t="s">
        <v>34</v>
      </c>
      <c r="B1198" s="189" t="s">
        <v>35</v>
      </c>
      <c r="C1198" s="189"/>
      <c r="D1198" s="189"/>
      <c r="E1198" s="191"/>
    </row>
    <row r="1199" spans="1:5" ht="19.5" x14ac:dyDescent="0.2">
      <c r="A1199" s="189" t="s">
        <v>3115</v>
      </c>
      <c r="B1199" s="189" t="s">
        <v>3116</v>
      </c>
      <c r="C1199" s="189"/>
      <c r="D1199" s="189"/>
      <c r="E1199" s="191"/>
    </row>
    <row r="1200" spans="1:5" ht="19.5" x14ac:dyDescent="0.2">
      <c r="A1200" s="189" t="s">
        <v>3117</v>
      </c>
      <c r="B1200" s="189" t="s">
        <v>3119</v>
      </c>
      <c r="C1200" s="189" t="s">
        <v>114</v>
      </c>
      <c r="D1200" s="189">
        <v>8432.74</v>
      </c>
      <c r="E1200" s="191" t="s">
        <v>4980</v>
      </c>
    </row>
    <row r="1201" spans="1:5" x14ac:dyDescent="0.2">
      <c r="A1201" s="189" t="s">
        <v>3121</v>
      </c>
      <c r="B1201" s="189" t="s">
        <v>3122</v>
      </c>
      <c r="C1201" s="189"/>
      <c r="D1201" s="189"/>
      <c r="E1201" s="191"/>
    </row>
    <row r="1202" spans="1:5" ht="29.25" x14ac:dyDescent="0.2">
      <c r="A1202" s="189" t="s">
        <v>3123</v>
      </c>
      <c r="B1202" s="189" t="s">
        <v>3125</v>
      </c>
      <c r="C1202" s="189" t="s">
        <v>71</v>
      </c>
      <c r="D1202" s="189">
        <v>12</v>
      </c>
      <c r="E1202" s="191" t="s">
        <v>4981</v>
      </c>
    </row>
    <row r="1203" spans="1:5" ht="19.5" x14ac:dyDescent="0.2">
      <c r="A1203" s="189" t="s">
        <v>3127</v>
      </c>
      <c r="B1203" s="189" t="s">
        <v>3129</v>
      </c>
      <c r="C1203" s="189" t="s">
        <v>58</v>
      </c>
      <c r="D1203" s="189">
        <v>223.5</v>
      </c>
      <c r="E1203" s="191" t="s">
        <v>4982</v>
      </c>
    </row>
    <row r="1204" spans="1:5" ht="19.5" x14ac:dyDescent="0.2">
      <c r="A1204" s="189" t="s">
        <v>3131</v>
      </c>
      <c r="B1204" s="189" t="s">
        <v>3133</v>
      </c>
      <c r="C1204" s="189" t="s">
        <v>58</v>
      </c>
      <c r="D1204" s="189">
        <v>168.3</v>
      </c>
      <c r="E1204" s="191" t="s">
        <v>4983</v>
      </c>
    </row>
    <row r="1205" spans="1:5" x14ac:dyDescent="0.2">
      <c r="A1205" s="189" t="s">
        <v>36</v>
      </c>
      <c r="B1205" s="189" t="s">
        <v>37</v>
      </c>
      <c r="C1205" s="189"/>
      <c r="D1205" s="189"/>
      <c r="E1205" s="191"/>
    </row>
    <row r="1206" spans="1:5" ht="126.75" x14ac:dyDescent="0.2">
      <c r="A1206" s="189" t="s">
        <v>3135</v>
      </c>
      <c r="B1206" s="189" t="s">
        <v>3137</v>
      </c>
      <c r="C1206" s="189" t="s">
        <v>58</v>
      </c>
      <c r="D1206" s="189">
        <v>1173.1199999999999</v>
      </c>
      <c r="E1206" s="191" t="s">
        <v>4984</v>
      </c>
    </row>
    <row r="1207" spans="1:5" x14ac:dyDescent="0.2">
      <c r="A1207" s="189" t="s">
        <v>38</v>
      </c>
      <c r="B1207" s="189" t="s">
        <v>39</v>
      </c>
      <c r="C1207" s="189"/>
      <c r="D1207" s="189"/>
      <c r="E1207" s="191"/>
    </row>
    <row r="1208" spans="1:5" ht="19.5" x14ac:dyDescent="0.2">
      <c r="A1208" s="189" t="s">
        <v>3139</v>
      </c>
      <c r="B1208" s="189" t="s">
        <v>3141</v>
      </c>
      <c r="C1208" s="189" t="s">
        <v>3142</v>
      </c>
      <c r="D1208" s="189">
        <v>2143.35</v>
      </c>
      <c r="E1208" s="191" t="s">
        <v>4985</v>
      </c>
    </row>
    <row r="1209" spans="1:5" x14ac:dyDescent="0.2">
      <c r="A1209" s="189" t="s">
        <v>3144</v>
      </c>
      <c r="B1209" s="189" t="s">
        <v>3146</v>
      </c>
      <c r="C1209" s="189" t="s">
        <v>3142</v>
      </c>
      <c r="D1209" s="189">
        <v>3117.6</v>
      </c>
      <c r="E1209" s="191" t="s">
        <v>4986</v>
      </c>
    </row>
    <row r="1210" spans="1:5" x14ac:dyDescent="0.2">
      <c r="A1210" s="189" t="s">
        <v>3148</v>
      </c>
      <c r="B1210" s="189" t="s">
        <v>3150</v>
      </c>
      <c r="C1210" s="189" t="s">
        <v>3142</v>
      </c>
      <c r="D1210" s="189">
        <v>3117.6</v>
      </c>
      <c r="E1210" s="191" t="s">
        <v>4986</v>
      </c>
    </row>
    <row r="1211" spans="1:5" x14ac:dyDescent="0.2">
      <c r="A1211" s="189" t="s">
        <v>3152</v>
      </c>
      <c r="B1211" s="189" t="s">
        <v>3154</v>
      </c>
      <c r="C1211" s="189" t="s">
        <v>3142</v>
      </c>
      <c r="D1211" s="189">
        <v>6546.96</v>
      </c>
      <c r="E1211" s="191" t="s">
        <v>4987</v>
      </c>
    </row>
    <row r="1212" spans="1:5" x14ac:dyDescent="0.2">
      <c r="A1212" s="192" t="s">
        <v>3156</v>
      </c>
      <c r="B1212" s="192" t="s">
        <v>3158</v>
      </c>
      <c r="C1212" s="192" t="s">
        <v>3142</v>
      </c>
      <c r="D1212" s="192">
        <v>6546.96</v>
      </c>
      <c r="E1212" s="31" t="s">
        <v>4987</v>
      </c>
    </row>
  </sheetData>
  <mergeCells count="2">
    <mergeCell ref="A1:F1"/>
    <mergeCell ref="A2:F2"/>
  </mergeCells>
  <conditionalFormatting sqref="A4:E1212">
    <cfRule type="expression" dxfId="625" priority="1">
      <formula>$C4=""</formula>
    </cfRule>
  </conditionalFormatting>
  <pageMargins left="0.78740157480314998" right="0.70866141732283505" top="0.98425196850393704" bottom="0.70866141732283505" header="0.39370078740157499" footer="0.196850393700787"/>
  <pageSetup paperSize="9" scale="85" orientation="landscape"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&amp;L&amp;7&amp;P/&amp;N
&amp;A&amp;R&amp;G&amp;C&amp;6HMAS
08/12/2025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K1672"/>
  <sheetViews>
    <sheetView tabSelected="1" view="pageLayout" zoomScaleNormal="130" zoomScaleSheetLayoutView="115" workbookViewId="0">
      <selection sqref="A1:D1"/>
    </sheetView>
  </sheetViews>
  <sheetFormatPr defaultColWidth="9.140625" defaultRowHeight="12.75" x14ac:dyDescent="0.2"/>
  <cols>
    <col min="1" max="1" width="14.42578125" style="5" bestFit="1" customWidth="1"/>
    <col min="2" max="2" width="10.42578125" style="5" customWidth="1"/>
    <col min="3" max="3" width="9.5703125" style="5" bestFit="1" customWidth="1"/>
    <col min="4" max="4" width="74" style="5" customWidth="1"/>
    <col min="5" max="5" width="9.85546875" style="5" customWidth="1"/>
    <col min="6" max="6" width="8.28515625" style="5" bestFit="1" customWidth="1"/>
    <col min="7" max="8" width="12.28515625" style="5" customWidth="1"/>
    <col min="9" max="9" width="8.140625" style="5" customWidth="1"/>
    <col min="10" max="12" width="9.140625" style="18"/>
    <col min="13" max="13" width="7.42578125" style="18" customWidth="1"/>
    <col min="14" max="16384" width="9.140625" style="18"/>
  </cols>
  <sheetData>
    <row r="1" spans="1:11" ht="13.5" thickBot="1" x14ac:dyDescent="0.25">
      <c r="A1" s="245" t="s">
        <v>3164</v>
      </c>
      <c r="B1" s="245"/>
      <c r="C1" s="245"/>
      <c r="D1" s="245"/>
      <c r="E1" s="245"/>
      <c r="F1" s="245"/>
      <c r="G1" s="245"/>
      <c r="H1" s="245"/>
      <c r="I1" s="34" t="s">
        <v>0</v>
      </c>
      <c r="J1" s="35"/>
      <c r="K1" s="35"/>
    </row>
    <row r="2" spans="1:11" ht="34.5" customHeight="1" x14ac:dyDescent="0.2">
      <c r="A2" s="247" t="s">
        <v>4773</v>
      </c>
      <c r="B2" s="247"/>
      <c r="C2" s="247"/>
      <c r="D2" s="247"/>
      <c r="E2" s="247"/>
      <c r="F2" s="247"/>
      <c r="G2" s="247"/>
      <c r="H2" s="247"/>
      <c r="I2" s="36"/>
      <c r="J2" s="35"/>
      <c r="K2" s="35"/>
    </row>
    <row r="3" spans="1:11" x14ac:dyDescent="0.2">
      <c r="A3" s="195" t="s">
        <v>67</v>
      </c>
      <c r="B3" s="196" t="s">
        <v>42</v>
      </c>
      <c r="C3" s="197" t="s">
        <v>43</v>
      </c>
      <c r="D3" s="197"/>
      <c r="E3" s="196" t="s">
        <v>44</v>
      </c>
      <c r="F3" s="196" t="s">
        <v>45</v>
      </c>
      <c r="G3" s="197" t="s">
        <v>46</v>
      </c>
      <c r="H3" s="198" t="s">
        <v>4</v>
      </c>
      <c r="I3" s="199"/>
    </row>
    <row r="4" spans="1:11" ht="19.5" x14ac:dyDescent="0.2">
      <c r="A4" s="37" t="s">
        <v>60</v>
      </c>
      <c r="B4" s="38" t="s">
        <v>68</v>
      </c>
      <c r="C4" s="39" t="s">
        <v>69</v>
      </c>
      <c r="D4" s="39" t="s">
        <v>70</v>
      </c>
      <c r="E4" s="38" t="s">
        <v>71</v>
      </c>
      <c r="F4" s="38" t="s">
        <v>6</v>
      </c>
      <c r="G4" s="39">
        <v>1083.76</v>
      </c>
      <c r="H4" s="40">
        <v>1083.76</v>
      </c>
      <c r="I4" s="193"/>
    </row>
    <row r="5" spans="1:11" ht="29.25" x14ac:dyDescent="0.2">
      <c r="A5" s="37" t="s">
        <v>3165</v>
      </c>
      <c r="B5" s="38" t="s">
        <v>3166</v>
      </c>
      <c r="C5" s="39" t="s">
        <v>56</v>
      </c>
      <c r="D5" s="39" t="s">
        <v>3167</v>
      </c>
      <c r="E5" s="38" t="s">
        <v>3168</v>
      </c>
      <c r="F5" s="38" t="s">
        <v>12</v>
      </c>
      <c r="G5" s="39">
        <v>270.94</v>
      </c>
      <c r="H5" s="40">
        <v>1083.76</v>
      </c>
      <c r="I5" s="193"/>
    </row>
    <row r="6" spans="1:11" x14ac:dyDescent="0.2">
      <c r="A6" s="37" t="s">
        <v>73</v>
      </c>
      <c r="B6" s="38" t="s">
        <v>42</v>
      </c>
      <c r="C6" s="39" t="s">
        <v>43</v>
      </c>
      <c r="D6" s="39" t="s">
        <v>3</v>
      </c>
      <c r="E6" s="38" t="s">
        <v>44</v>
      </c>
      <c r="F6" s="38" t="s">
        <v>45</v>
      </c>
      <c r="G6" s="39" t="s">
        <v>46</v>
      </c>
      <c r="H6" s="40" t="s">
        <v>4</v>
      </c>
      <c r="I6" s="193"/>
    </row>
    <row r="7" spans="1:11" x14ac:dyDescent="0.2">
      <c r="A7" s="37" t="s">
        <v>60</v>
      </c>
      <c r="B7" s="38" t="s">
        <v>74</v>
      </c>
      <c r="C7" s="39" t="s">
        <v>69</v>
      </c>
      <c r="D7" s="39" t="s">
        <v>75</v>
      </c>
      <c r="E7" s="38" t="s">
        <v>71</v>
      </c>
      <c r="F7" s="38" t="s">
        <v>6</v>
      </c>
      <c r="G7" s="39">
        <v>350</v>
      </c>
      <c r="H7" s="40">
        <v>350</v>
      </c>
      <c r="I7" s="193"/>
    </row>
    <row r="8" spans="1:11" ht="19.5" x14ac:dyDescent="0.2">
      <c r="A8" s="37" t="s">
        <v>66</v>
      </c>
      <c r="B8" s="38" t="s">
        <v>3169</v>
      </c>
      <c r="C8" s="39" t="s">
        <v>69</v>
      </c>
      <c r="D8" s="39" t="s">
        <v>3170</v>
      </c>
      <c r="E8" s="38" t="s">
        <v>71</v>
      </c>
      <c r="F8" s="38" t="s">
        <v>6</v>
      </c>
      <c r="G8" s="39">
        <v>350</v>
      </c>
      <c r="H8" s="40">
        <v>350</v>
      </c>
      <c r="I8" s="193"/>
    </row>
    <row r="9" spans="1:11" x14ac:dyDescent="0.2">
      <c r="A9" s="37" t="s">
        <v>93</v>
      </c>
      <c r="B9" s="38" t="s">
        <v>42</v>
      </c>
      <c r="C9" s="39" t="s">
        <v>43</v>
      </c>
      <c r="D9" s="39" t="s">
        <v>3</v>
      </c>
      <c r="E9" s="38" t="s">
        <v>44</v>
      </c>
      <c r="F9" s="38" t="s">
        <v>45</v>
      </c>
      <c r="G9" s="39" t="s">
        <v>46</v>
      </c>
      <c r="H9" s="40" t="s">
        <v>4</v>
      </c>
      <c r="I9" s="193"/>
    </row>
    <row r="10" spans="1:11" ht="19.5" x14ac:dyDescent="0.2">
      <c r="A10" s="37" t="s">
        <v>60</v>
      </c>
      <c r="B10" s="38" t="s">
        <v>94</v>
      </c>
      <c r="C10" s="39" t="s">
        <v>69</v>
      </c>
      <c r="D10" s="39" t="s">
        <v>95</v>
      </c>
      <c r="E10" s="38" t="s">
        <v>85</v>
      </c>
      <c r="F10" s="38" t="s">
        <v>6</v>
      </c>
      <c r="G10" s="39">
        <v>95.71</v>
      </c>
      <c r="H10" s="40">
        <v>95.71</v>
      </c>
      <c r="I10" s="193"/>
    </row>
    <row r="11" spans="1:11" x14ac:dyDescent="0.2">
      <c r="A11" s="37" t="s">
        <v>3165</v>
      </c>
      <c r="B11" s="38" t="s">
        <v>3171</v>
      </c>
      <c r="C11" s="39" t="s">
        <v>56</v>
      </c>
      <c r="D11" s="39" t="s">
        <v>3172</v>
      </c>
      <c r="E11" s="38" t="s">
        <v>3142</v>
      </c>
      <c r="F11" s="38" t="s">
        <v>3173</v>
      </c>
      <c r="G11" s="39">
        <v>25.75</v>
      </c>
      <c r="H11" s="40">
        <v>28.4</v>
      </c>
      <c r="I11" s="193"/>
    </row>
    <row r="12" spans="1:11" x14ac:dyDescent="0.2">
      <c r="A12" s="37" t="s">
        <v>3165</v>
      </c>
      <c r="B12" s="38" t="s">
        <v>3174</v>
      </c>
      <c r="C12" s="39" t="s">
        <v>56</v>
      </c>
      <c r="D12" s="39" t="s">
        <v>3175</v>
      </c>
      <c r="E12" s="38" t="s">
        <v>3142</v>
      </c>
      <c r="F12" s="38" t="s">
        <v>3176</v>
      </c>
      <c r="G12" s="39">
        <v>20.74</v>
      </c>
      <c r="H12" s="40">
        <v>27.58</v>
      </c>
      <c r="I12" s="193"/>
    </row>
    <row r="13" spans="1:11" ht="19.5" x14ac:dyDescent="0.2">
      <c r="A13" s="37" t="s">
        <v>3165</v>
      </c>
      <c r="B13" s="38" t="s">
        <v>3177</v>
      </c>
      <c r="C13" s="39" t="s">
        <v>56</v>
      </c>
      <c r="D13" s="39" t="s">
        <v>3178</v>
      </c>
      <c r="E13" s="38" t="s">
        <v>131</v>
      </c>
      <c r="F13" s="38" t="s">
        <v>3179</v>
      </c>
      <c r="G13" s="39">
        <v>462.01</v>
      </c>
      <c r="H13" s="40">
        <v>39.729999999999997</v>
      </c>
      <c r="I13" s="193"/>
    </row>
    <row r="14" spans="1:11" x14ac:dyDescent="0.2">
      <c r="A14" s="37" t="s">
        <v>97</v>
      </c>
      <c r="B14" s="38" t="s">
        <v>42</v>
      </c>
      <c r="C14" s="39" t="s">
        <v>43</v>
      </c>
      <c r="D14" s="39" t="s">
        <v>3</v>
      </c>
      <c r="E14" s="38" t="s">
        <v>44</v>
      </c>
      <c r="F14" s="38" t="s">
        <v>45</v>
      </c>
      <c r="G14" s="39" t="s">
        <v>46</v>
      </c>
      <c r="H14" s="40" t="s">
        <v>4</v>
      </c>
      <c r="I14" s="193"/>
    </row>
    <row r="15" spans="1:11" x14ac:dyDescent="0.2">
      <c r="A15" s="37" t="s">
        <v>60</v>
      </c>
      <c r="B15" s="38" t="s">
        <v>98</v>
      </c>
      <c r="C15" s="39" t="s">
        <v>69</v>
      </c>
      <c r="D15" s="39" t="s">
        <v>99</v>
      </c>
      <c r="E15" s="38" t="s">
        <v>85</v>
      </c>
      <c r="F15" s="38" t="s">
        <v>6</v>
      </c>
      <c r="G15" s="39">
        <v>156.51</v>
      </c>
      <c r="H15" s="40">
        <v>156.51</v>
      </c>
      <c r="I15" s="193"/>
    </row>
    <row r="16" spans="1:11" x14ac:dyDescent="0.2">
      <c r="A16" s="37" t="s">
        <v>3165</v>
      </c>
      <c r="B16" s="38" t="s">
        <v>3180</v>
      </c>
      <c r="C16" s="39" t="s">
        <v>56</v>
      </c>
      <c r="D16" s="39" t="s">
        <v>3181</v>
      </c>
      <c r="E16" s="38" t="s">
        <v>3142</v>
      </c>
      <c r="F16" s="38" t="s">
        <v>3182</v>
      </c>
      <c r="G16" s="39">
        <v>25.35</v>
      </c>
      <c r="H16" s="40">
        <v>20.28</v>
      </c>
      <c r="I16" s="193"/>
    </row>
    <row r="17" spans="1:9" x14ac:dyDescent="0.2">
      <c r="A17" s="37" t="s">
        <v>3165</v>
      </c>
      <c r="B17" s="38" t="s">
        <v>3183</v>
      </c>
      <c r="C17" s="39" t="s">
        <v>56</v>
      </c>
      <c r="D17" s="39" t="s">
        <v>3184</v>
      </c>
      <c r="E17" s="38" t="s">
        <v>3142</v>
      </c>
      <c r="F17" s="38" t="s">
        <v>3185</v>
      </c>
      <c r="G17" s="39">
        <v>21.06</v>
      </c>
      <c r="H17" s="40">
        <v>12.63</v>
      </c>
      <c r="I17" s="193"/>
    </row>
    <row r="18" spans="1:9" ht="29.25" x14ac:dyDescent="0.2">
      <c r="A18" s="37" t="s">
        <v>3165</v>
      </c>
      <c r="B18" s="38" t="s">
        <v>3186</v>
      </c>
      <c r="C18" s="39" t="s">
        <v>56</v>
      </c>
      <c r="D18" s="39" t="s">
        <v>3187</v>
      </c>
      <c r="E18" s="38" t="s">
        <v>3168</v>
      </c>
      <c r="F18" s="38" t="s">
        <v>2230</v>
      </c>
      <c r="G18" s="39">
        <v>229.05</v>
      </c>
      <c r="H18" s="40">
        <v>18.32</v>
      </c>
      <c r="I18" s="193"/>
    </row>
    <row r="19" spans="1:9" x14ac:dyDescent="0.2">
      <c r="A19" s="37" t="s">
        <v>66</v>
      </c>
      <c r="B19" s="38" t="s">
        <v>3188</v>
      </c>
      <c r="C19" s="39" t="s">
        <v>56</v>
      </c>
      <c r="D19" s="39" t="s">
        <v>3189</v>
      </c>
      <c r="E19" s="38" t="s">
        <v>85</v>
      </c>
      <c r="F19" s="38" t="s">
        <v>3190</v>
      </c>
      <c r="G19" s="39">
        <v>86.06</v>
      </c>
      <c r="H19" s="40">
        <v>90.36</v>
      </c>
      <c r="I19" s="193"/>
    </row>
    <row r="20" spans="1:9" x14ac:dyDescent="0.2">
      <c r="A20" s="37" t="s">
        <v>66</v>
      </c>
      <c r="B20" s="38" t="s">
        <v>3191</v>
      </c>
      <c r="C20" s="39" t="s">
        <v>56</v>
      </c>
      <c r="D20" s="39" t="s">
        <v>3192</v>
      </c>
      <c r="E20" s="38" t="s">
        <v>114</v>
      </c>
      <c r="F20" s="38" t="s">
        <v>3193</v>
      </c>
      <c r="G20" s="39">
        <v>21.57</v>
      </c>
      <c r="H20" s="40">
        <v>6.47</v>
      </c>
      <c r="I20" s="193"/>
    </row>
    <row r="21" spans="1:9" ht="29.25" x14ac:dyDescent="0.2">
      <c r="A21" s="37" t="s">
        <v>66</v>
      </c>
      <c r="B21" s="38" t="s">
        <v>3194</v>
      </c>
      <c r="C21" s="39" t="s">
        <v>4774</v>
      </c>
      <c r="D21" s="39" t="s">
        <v>3195</v>
      </c>
      <c r="E21" s="38" t="s">
        <v>71</v>
      </c>
      <c r="F21" s="38" t="s">
        <v>3193</v>
      </c>
      <c r="G21" s="39">
        <v>28.19</v>
      </c>
      <c r="H21" s="40">
        <v>8.4499999999999993</v>
      </c>
      <c r="I21" s="193"/>
    </row>
    <row r="22" spans="1:9" x14ac:dyDescent="0.2">
      <c r="A22" s="37" t="s">
        <v>157</v>
      </c>
      <c r="B22" s="38" t="s">
        <v>42</v>
      </c>
      <c r="C22" s="39" t="s">
        <v>43</v>
      </c>
      <c r="D22" s="39" t="s">
        <v>3</v>
      </c>
      <c r="E22" s="38" t="s">
        <v>44</v>
      </c>
      <c r="F22" s="38" t="s">
        <v>45</v>
      </c>
      <c r="G22" s="39" t="s">
        <v>46</v>
      </c>
      <c r="H22" s="40" t="s">
        <v>4</v>
      </c>
      <c r="I22" s="193"/>
    </row>
    <row r="23" spans="1:9" ht="19.5" x14ac:dyDescent="0.2">
      <c r="A23" s="37" t="s">
        <v>60</v>
      </c>
      <c r="B23" s="38" t="s">
        <v>158</v>
      </c>
      <c r="C23" s="39" t="s">
        <v>69</v>
      </c>
      <c r="D23" s="39" t="s">
        <v>159</v>
      </c>
      <c r="E23" s="38" t="s">
        <v>131</v>
      </c>
      <c r="F23" s="38" t="s">
        <v>6</v>
      </c>
      <c r="G23" s="39">
        <v>676.51</v>
      </c>
      <c r="H23" s="40">
        <v>676.51</v>
      </c>
      <c r="I23" s="193"/>
    </row>
    <row r="24" spans="1:9" x14ac:dyDescent="0.2">
      <c r="A24" s="37" t="s">
        <v>3165</v>
      </c>
      <c r="B24" s="38" t="s">
        <v>3171</v>
      </c>
      <c r="C24" s="39" t="s">
        <v>56</v>
      </c>
      <c r="D24" s="39" t="s">
        <v>3172</v>
      </c>
      <c r="E24" s="38" t="s">
        <v>3142</v>
      </c>
      <c r="F24" s="38" t="s">
        <v>3196</v>
      </c>
      <c r="G24" s="39">
        <v>25.75</v>
      </c>
      <c r="H24" s="40">
        <v>61.43</v>
      </c>
      <c r="I24" s="193"/>
    </row>
    <row r="25" spans="1:9" x14ac:dyDescent="0.2">
      <c r="A25" s="37" t="s">
        <v>3165</v>
      </c>
      <c r="B25" s="38" t="s">
        <v>3174</v>
      </c>
      <c r="C25" s="39" t="s">
        <v>56</v>
      </c>
      <c r="D25" s="39" t="s">
        <v>3175</v>
      </c>
      <c r="E25" s="38" t="s">
        <v>3142</v>
      </c>
      <c r="F25" s="38" t="s">
        <v>3197</v>
      </c>
      <c r="G25" s="39">
        <v>20.74</v>
      </c>
      <c r="H25" s="40">
        <v>50.81</v>
      </c>
      <c r="I25" s="193"/>
    </row>
    <row r="26" spans="1:9" ht="19.5" x14ac:dyDescent="0.2">
      <c r="A26" s="37" t="s">
        <v>3165</v>
      </c>
      <c r="B26" s="38" t="s">
        <v>3198</v>
      </c>
      <c r="C26" s="39" t="s">
        <v>56</v>
      </c>
      <c r="D26" s="39" t="s">
        <v>3199</v>
      </c>
      <c r="E26" s="38" t="s">
        <v>3168</v>
      </c>
      <c r="F26" s="38" t="s">
        <v>3200</v>
      </c>
      <c r="G26" s="39">
        <v>1.45</v>
      </c>
      <c r="H26" s="40">
        <v>0.45</v>
      </c>
      <c r="I26" s="193"/>
    </row>
    <row r="27" spans="1:9" ht="19.5" x14ac:dyDescent="0.2">
      <c r="A27" s="37" t="s">
        <v>3165</v>
      </c>
      <c r="B27" s="38" t="s">
        <v>3201</v>
      </c>
      <c r="C27" s="39" t="s">
        <v>56</v>
      </c>
      <c r="D27" s="39" t="s">
        <v>3202</v>
      </c>
      <c r="E27" s="38" t="s">
        <v>3203</v>
      </c>
      <c r="F27" s="38" t="s">
        <v>3204</v>
      </c>
      <c r="G27" s="39">
        <v>0.54</v>
      </c>
      <c r="H27" s="40">
        <v>0.49</v>
      </c>
      <c r="I27" s="193"/>
    </row>
    <row r="28" spans="1:9" ht="19.5" x14ac:dyDescent="0.2">
      <c r="A28" s="37" t="s">
        <v>3165</v>
      </c>
      <c r="B28" s="38" t="s">
        <v>3205</v>
      </c>
      <c r="C28" s="39" t="s">
        <v>56</v>
      </c>
      <c r="D28" s="39" t="s">
        <v>3206</v>
      </c>
      <c r="E28" s="38" t="s">
        <v>131</v>
      </c>
      <c r="F28" s="38" t="s">
        <v>3207</v>
      </c>
      <c r="G28" s="39">
        <v>489.86</v>
      </c>
      <c r="H28" s="40">
        <v>563.33000000000004</v>
      </c>
      <c r="I28" s="193"/>
    </row>
    <row r="29" spans="1:9" x14ac:dyDescent="0.2">
      <c r="A29" s="37" t="s">
        <v>183</v>
      </c>
      <c r="B29" s="38" t="s">
        <v>42</v>
      </c>
      <c r="C29" s="39" t="s">
        <v>43</v>
      </c>
      <c r="D29" s="39" t="s">
        <v>3</v>
      </c>
      <c r="E29" s="38" t="s">
        <v>44</v>
      </c>
      <c r="F29" s="38" t="s">
        <v>45</v>
      </c>
      <c r="G29" s="39" t="s">
        <v>46</v>
      </c>
      <c r="H29" s="40" t="s">
        <v>4</v>
      </c>
      <c r="I29" s="193"/>
    </row>
    <row r="30" spans="1:9" ht="29.25" x14ac:dyDescent="0.2">
      <c r="A30" s="37" t="s">
        <v>60</v>
      </c>
      <c r="B30" s="38" t="s">
        <v>184</v>
      </c>
      <c r="C30" s="39" t="s">
        <v>69</v>
      </c>
      <c r="D30" s="39" t="s">
        <v>185</v>
      </c>
      <c r="E30" s="38" t="s">
        <v>131</v>
      </c>
      <c r="F30" s="38" t="s">
        <v>6</v>
      </c>
      <c r="G30" s="39">
        <v>751.08</v>
      </c>
      <c r="H30" s="40">
        <v>751.08</v>
      </c>
      <c r="I30" s="193"/>
    </row>
    <row r="31" spans="1:9" x14ac:dyDescent="0.2">
      <c r="A31" s="37" t="s">
        <v>3165</v>
      </c>
      <c r="B31" s="38" t="s">
        <v>3180</v>
      </c>
      <c r="C31" s="39" t="s">
        <v>56</v>
      </c>
      <c r="D31" s="39" t="s">
        <v>3181</v>
      </c>
      <c r="E31" s="38" t="s">
        <v>3142</v>
      </c>
      <c r="F31" s="38" t="s">
        <v>3208</v>
      </c>
      <c r="G31" s="39">
        <v>25.35</v>
      </c>
      <c r="H31" s="40">
        <v>46.79</v>
      </c>
      <c r="I31" s="193"/>
    </row>
    <row r="32" spans="1:9" x14ac:dyDescent="0.2">
      <c r="A32" s="37" t="s">
        <v>3165</v>
      </c>
      <c r="B32" s="38" t="s">
        <v>3171</v>
      </c>
      <c r="C32" s="39" t="s">
        <v>56</v>
      </c>
      <c r="D32" s="39" t="s">
        <v>3172</v>
      </c>
      <c r="E32" s="38" t="s">
        <v>3142</v>
      </c>
      <c r="F32" s="38" t="s">
        <v>3208</v>
      </c>
      <c r="G32" s="39">
        <v>25.75</v>
      </c>
      <c r="H32" s="40">
        <v>47.53</v>
      </c>
      <c r="I32" s="193"/>
    </row>
    <row r="33" spans="1:9" x14ac:dyDescent="0.2">
      <c r="A33" s="37" t="s">
        <v>3165</v>
      </c>
      <c r="B33" s="38" t="s">
        <v>3174</v>
      </c>
      <c r="C33" s="39" t="s">
        <v>56</v>
      </c>
      <c r="D33" s="39" t="s">
        <v>3175</v>
      </c>
      <c r="E33" s="38" t="s">
        <v>3142</v>
      </c>
      <c r="F33" s="38" t="s">
        <v>3209</v>
      </c>
      <c r="G33" s="39">
        <v>20.74</v>
      </c>
      <c r="H33" s="40">
        <v>114.85</v>
      </c>
      <c r="I33" s="193"/>
    </row>
    <row r="34" spans="1:9" ht="19.5" x14ac:dyDescent="0.2">
      <c r="A34" s="37" t="s">
        <v>3165</v>
      </c>
      <c r="B34" s="38" t="s">
        <v>3198</v>
      </c>
      <c r="C34" s="39" t="s">
        <v>56</v>
      </c>
      <c r="D34" s="39" t="s">
        <v>3199</v>
      </c>
      <c r="E34" s="38" t="s">
        <v>3168</v>
      </c>
      <c r="F34" s="38" t="s">
        <v>3210</v>
      </c>
      <c r="G34" s="39">
        <v>1.45</v>
      </c>
      <c r="H34" s="40">
        <v>0.97</v>
      </c>
      <c r="I34" s="193"/>
    </row>
    <row r="35" spans="1:9" ht="19.5" x14ac:dyDescent="0.2">
      <c r="A35" s="37" t="s">
        <v>3165</v>
      </c>
      <c r="B35" s="38" t="s">
        <v>3201</v>
      </c>
      <c r="C35" s="39" t="s">
        <v>56</v>
      </c>
      <c r="D35" s="39" t="s">
        <v>3202</v>
      </c>
      <c r="E35" s="38" t="s">
        <v>3203</v>
      </c>
      <c r="F35" s="38" t="s">
        <v>3211</v>
      </c>
      <c r="G35" s="39">
        <v>0.54</v>
      </c>
      <c r="H35" s="40">
        <v>0.63</v>
      </c>
      <c r="I35" s="193"/>
    </row>
    <row r="36" spans="1:9" ht="19.5" x14ac:dyDescent="0.2">
      <c r="A36" s="37" t="s">
        <v>3165</v>
      </c>
      <c r="B36" s="38" t="s">
        <v>3205</v>
      </c>
      <c r="C36" s="39" t="s">
        <v>56</v>
      </c>
      <c r="D36" s="39" t="s">
        <v>3206</v>
      </c>
      <c r="E36" s="38" t="s">
        <v>131</v>
      </c>
      <c r="F36" s="38" t="s">
        <v>3173</v>
      </c>
      <c r="G36" s="39">
        <v>489.86</v>
      </c>
      <c r="H36" s="40">
        <v>540.30999999999995</v>
      </c>
      <c r="I36" s="193"/>
    </row>
    <row r="37" spans="1:9" x14ac:dyDescent="0.2">
      <c r="A37" s="37" t="s">
        <v>187</v>
      </c>
      <c r="B37" s="38" t="s">
        <v>42</v>
      </c>
      <c r="C37" s="39" t="s">
        <v>43</v>
      </c>
      <c r="D37" s="39" t="s">
        <v>3</v>
      </c>
      <c r="E37" s="38" t="s">
        <v>44</v>
      </c>
      <c r="F37" s="38" t="s">
        <v>45</v>
      </c>
      <c r="G37" s="39" t="s">
        <v>46</v>
      </c>
      <c r="H37" s="40" t="s">
        <v>4</v>
      </c>
      <c r="I37" s="193"/>
    </row>
    <row r="38" spans="1:9" ht="29.25" x14ac:dyDescent="0.2">
      <c r="A38" s="37" t="s">
        <v>60</v>
      </c>
      <c r="B38" s="38" t="s">
        <v>188</v>
      </c>
      <c r="C38" s="39" t="s">
        <v>69</v>
      </c>
      <c r="D38" s="39" t="s">
        <v>189</v>
      </c>
      <c r="E38" s="38" t="s">
        <v>131</v>
      </c>
      <c r="F38" s="38" t="s">
        <v>6</v>
      </c>
      <c r="G38" s="39">
        <v>1111.05</v>
      </c>
      <c r="H38" s="40">
        <v>1111.05</v>
      </c>
      <c r="I38" s="193"/>
    </row>
    <row r="39" spans="1:9" x14ac:dyDescent="0.2">
      <c r="A39" s="37" t="s">
        <v>3165</v>
      </c>
      <c r="B39" s="38" t="s">
        <v>3180</v>
      </c>
      <c r="C39" s="39" t="s">
        <v>56</v>
      </c>
      <c r="D39" s="39" t="s">
        <v>3181</v>
      </c>
      <c r="E39" s="38" t="s">
        <v>3142</v>
      </c>
      <c r="F39" s="38" t="s">
        <v>3212</v>
      </c>
      <c r="G39" s="39">
        <v>25.35</v>
      </c>
      <c r="H39" s="40">
        <v>57.95</v>
      </c>
      <c r="I39" s="193"/>
    </row>
    <row r="40" spans="1:9" x14ac:dyDescent="0.2">
      <c r="A40" s="37" t="s">
        <v>3165</v>
      </c>
      <c r="B40" s="38" t="s">
        <v>3171</v>
      </c>
      <c r="C40" s="39" t="s">
        <v>56</v>
      </c>
      <c r="D40" s="39" t="s">
        <v>3172</v>
      </c>
      <c r="E40" s="38" t="s">
        <v>3142</v>
      </c>
      <c r="F40" s="38" t="s">
        <v>3213</v>
      </c>
      <c r="G40" s="39">
        <v>25.75</v>
      </c>
      <c r="H40" s="40">
        <v>176.56</v>
      </c>
      <c r="I40" s="193"/>
    </row>
    <row r="41" spans="1:9" x14ac:dyDescent="0.2">
      <c r="A41" s="37" t="s">
        <v>3165</v>
      </c>
      <c r="B41" s="38" t="s">
        <v>3174</v>
      </c>
      <c r="C41" s="39" t="s">
        <v>56</v>
      </c>
      <c r="D41" s="39" t="s">
        <v>3175</v>
      </c>
      <c r="E41" s="38" t="s">
        <v>3142</v>
      </c>
      <c r="F41" s="38" t="s">
        <v>3214</v>
      </c>
      <c r="G41" s="39">
        <v>20.74</v>
      </c>
      <c r="H41" s="40">
        <v>333.37</v>
      </c>
      <c r="I41" s="193"/>
    </row>
    <row r="42" spans="1:9" ht="19.5" x14ac:dyDescent="0.2">
      <c r="A42" s="37" t="s">
        <v>3165</v>
      </c>
      <c r="B42" s="38" t="s">
        <v>3198</v>
      </c>
      <c r="C42" s="39" t="s">
        <v>56</v>
      </c>
      <c r="D42" s="39" t="s">
        <v>3199</v>
      </c>
      <c r="E42" s="38" t="s">
        <v>3168</v>
      </c>
      <c r="F42" s="38" t="s">
        <v>3215</v>
      </c>
      <c r="G42" s="39">
        <v>1.45</v>
      </c>
      <c r="H42" s="40">
        <v>2.61</v>
      </c>
      <c r="I42" s="193"/>
    </row>
    <row r="43" spans="1:9" ht="19.5" x14ac:dyDescent="0.2">
      <c r="A43" s="37" t="s">
        <v>3165</v>
      </c>
      <c r="B43" s="38" t="s">
        <v>3201</v>
      </c>
      <c r="C43" s="39" t="s">
        <v>56</v>
      </c>
      <c r="D43" s="39" t="s">
        <v>3202</v>
      </c>
      <c r="E43" s="38" t="s">
        <v>3203</v>
      </c>
      <c r="F43" s="38" t="s">
        <v>3216</v>
      </c>
      <c r="G43" s="39">
        <v>0.54</v>
      </c>
      <c r="H43" s="40">
        <v>0.25</v>
      </c>
      <c r="I43" s="193"/>
    </row>
    <row r="44" spans="1:9" ht="19.5" x14ac:dyDescent="0.2">
      <c r="A44" s="37" t="s">
        <v>3165</v>
      </c>
      <c r="B44" s="38" t="s">
        <v>3205</v>
      </c>
      <c r="C44" s="39" t="s">
        <v>56</v>
      </c>
      <c r="D44" s="39" t="s">
        <v>3206</v>
      </c>
      <c r="E44" s="38" t="s">
        <v>131</v>
      </c>
      <c r="F44" s="38" t="s">
        <v>3173</v>
      </c>
      <c r="G44" s="39">
        <v>489.86</v>
      </c>
      <c r="H44" s="40">
        <v>540.30999999999995</v>
      </c>
      <c r="I44" s="193"/>
    </row>
    <row r="45" spans="1:9" x14ac:dyDescent="0.2">
      <c r="A45" s="37" t="s">
        <v>268</v>
      </c>
      <c r="B45" s="38" t="s">
        <v>42</v>
      </c>
      <c r="C45" s="39" t="s">
        <v>43</v>
      </c>
      <c r="D45" s="39" t="s">
        <v>3</v>
      </c>
      <c r="E45" s="38" t="s">
        <v>44</v>
      </c>
      <c r="F45" s="38" t="s">
        <v>45</v>
      </c>
      <c r="G45" s="39" t="s">
        <v>46</v>
      </c>
      <c r="H45" s="40" t="s">
        <v>4</v>
      </c>
      <c r="I45" s="193"/>
    </row>
    <row r="46" spans="1:9" x14ac:dyDescent="0.2">
      <c r="A46" s="37" t="s">
        <v>60</v>
      </c>
      <c r="B46" s="38" t="s">
        <v>269</v>
      </c>
      <c r="C46" s="39" t="s">
        <v>69</v>
      </c>
      <c r="D46" s="39" t="s">
        <v>270</v>
      </c>
      <c r="E46" s="38" t="s">
        <v>114</v>
      </c>
      <c r="F46" s="38" t="s">
        <v>6</v>
      </c>
      <c r="G46" s="39">
        <v>11.61</v>
      </c>
      <c r="H46" s="40">
        <v>11.61</v>
      </c>
      <c r="I46" s="193"/>
    </row>
    <row r="47" spans="1:9" x14ac:dyDescent="0.2">
      <c r="A47" s="37" t="s">
        <v>3165</v>
      </c>
      <c r="B47" s="38" t="s">
        <v>3217</v>
      </c>
      <c r="C47" s="39" t="s">
        <v>56</v>
      </c>
      <c r="D47" s="39" t="s">
        <v>3218</v>
      </c>
      <c r="E47" s="38" t="s">
        <v>3142</v>
      </c>
      <c r="F47" s="38" t="s">
        <v>3219</v>
      </c>
      <c r="G47" s="39">
        <v>21.24</v>
      </c>
      <c r="H47" s="40">
        <v>0.31</v>
      </c>
      <c r="I47" s="193"/>
    </row>
    <row r="48" spans="1:9" x14ac:dyDescent="0.2">
      <c r="A48" s="37" t="s">
        <v>3165</v>
      </c>
      <c r="B48" s="38" t="s">
        <v>3220</v>
      </c>
      <c r="C48" s="39" t="s">
        <v>56</v>
      </c>
      <c r="D48" s="39" t="s">
        <v>3221</v>
      </c>
      <c r="E48" s="38" t="s">
        <v>3142</v>
      </c>
      <c r="F48" s="38" t="s">
        <v>3222</v>
      </c>
      <c r="G48" s="39">
        <v>25.57</v>
      </c>
      <c r="H48" s="40">
        <v>1.07</v>
      </c>
      <c r="I48" s="193"/>
    </row>
    <row r="49" spans="1:9" ht="19.5" x14ac:dyDescent="0.2">
      <c r="A49" s="37" t="s">
        <v>66</v>
      </c>
      <c r="B49" s="38" t="s">
        <v>3223</v>
      </c>
      <c r="C49" s="39" t="s">
        <v>56</v>
      </c>
      <c r="D49" s="39" t="s">
        <v>3224</v>
      </c>
      <c r="E49" s="38" t="s">
        <v>58</v>
      </c>
      <c r="F49" s="38" t="s">
        <v>3225</v>
      </c>
      <c r="G49" s="39">
        <v>12.17</v>
      </c>
      <c r="H49" s="40">
        <v>10.02</v>
      </c>
      <c r="I49" s="193"/>
    </row>
    <row r="50" spans="1:9" x14ac:dyDescent="0.2">
      <c r="A50" s="37" t="s">
        <v>66</v>
      </c>
      <c r="B50" s="38" t="s">
        <v>3226</v>
      </c>
      <c r="C50" s="39" t="s">
        <v>56</v>
      </c>
      <c r="D50" s="39" t="s">
        <v>3227</v>
      </c>
      <c r="E50" s="38" t="s">
        <v>114</v>
      </c>
      <c r="F50" s="38" t="s">
        <v>3228</v>
      </c>
      <c r="G50" s="39">
        <v>19.43</v>
      </c>
      <c r="H50" s="40">
        <v>0.21</v>
      </c>
      <c r="I50" s="193"/>
    </row>
    <row r="51" spans="1:9" x14ac:dyDescent="0.2">
      <c r="A51" s="37" t="s">
        <v>328</v>
      </c>
      <c r="B51" s="38" t="s">
        <v>42</v>
      </c>
      <c r="C51" s="39" t="s">
        <v>43</v>
      </c>
      <c r="D51" s="39" t="s">
        <v>3</v>
      </c>
      <c r="E51" s="38" t="s">
        <v>44</v>
      </c>
      <c r="F51" s="38" t="s">
        <v>45</v>
      </c>
      <c r="G51" s="39" t="s">
        <v>46</v>
      </c>
      <c r="H51" s="40" t="s">
        <v>4</v>
      </c>
      <c r="I51" s="193"/>
    </row>
    <row r="52" spans="1:9" ht="19.5" x14ac:dyDescent="0.2">
      <c r="A52" s="37" t="s">
        <v>60</v>
      </c>
      <c r="B52" s="38" t="s">
        <v>329</v>
      </c>
      <c r="C52" s="39" t="s">
        <v>69</v>
      </c>
      <c r="D52" s="39" t="s">
        <v>330</v>
      </c>
      <c r="E52" s="38" t="s">
        <v>85</v>
      </c>
      <c r="F52" s="38" t="s">
        <v>6</v>
      </c>
      <c r="G52" s="39">
        <v>37.15</v>
      </c>
      <c r="H52" s="40">
        <v>37.15</v>
      </c>
      <c r="I52" s="193"/>
    </row>
    <row r="53" spans="1:9" x14ac:dyDescent="0.2">
      <c r="A53" s="37" t="s">
        <v>3165</v>
      </c>
      <c r="B53" s="38" t="s">
        <v>3229</v>
      </c>
      <c r="C53" s="39" t="s">
        <v>56</v>
      </c>
      <c r="D53" s="39" t="s">
        <v>3230</v>
      </c>
      <c r="E53" s="38" t="s">
        <v>3142</v>
      </c>
      <c r="F53" s="38" t="s">
        <v>3231</v>
      </c>
      <c r="G53" s="39">
        <v>24.27</v>
      </c>
      <c r="H53" s="40">
        <v>9.6999999999999993</v>
      </c>
      <c r="I53" s="193"/>
    </row>
    <row r="54" spans="1:9" x14ac:dyDescent="0.2">
      <c r="A54" s="37" t="s">
        <v>3165</v>
      </c>
      <c r="B54" s="38" t="s">
        <v>3174</v>
      </c>
      <c r="C54" s="39" t="s">
        <v>56</v>
      </c>
      <c r="D54" s="39" t="s">
        <v>3175</v>
      </c>
      <c r="E54" s="38" t="s">
        <v>3142</v>
      </c>
      <c r="F54" s="38" t="s">
        <v>3193</v>
      </c>
      <c r="G54" s="39">
        <v>20.74</v>
      </c>
      <c r="H54" s="40">
        <v>6.22</v>
      </c>
      <c r="I54" s="193"/>
    </row>
    <row r="55" spans="1:9" x14ac:dyDescent="0.2">
      <c r="A55" s="37" t="s">
        <v>66</v>
      </c>
      <c r="B55" s="38" t="s">
        <v>3232</v>
      </c>
      <c r="C55" s="39" t="s">
        <v>3233</v>
      </c>
      <c r="D55" s="39" t="s">
        <v>3234</v>
      </c>
      <c r="E55" s="38" t="s">
        <v>2699</v>
      </c>
      <c r="F55" s="38" t="s">
        <v>6</v>
      </c>
      <c r="G55" s="39">
        <v>18</v>
      </c>
      <c r="H55" s="40">
        <v>18</v>
      </c>
      <c r="I55" s="193"/>
    </row>
    <row r="56" spans="1:9" x14ac:dyDescent="0.2">
      <c r="A56" s="37" t="s">
        <v>66</v>
      </c>
      <c r="B56" s="38" t="s">
        <v>3191</v>
      </c>
      <c r="C56" s="39" t="s">
        <v>56</v>
      </c>
      <c r="D56" s="39" t="s">
        <v>3192</v>
      </c>
      <c r="E56" s="38" t="s">
        <v>114</v>
      </c>
      <c r="F56" s="38" t="s">
        <v>3235</v>
      </c>
      <c r="G56" s="39">
        <v>21.57</v>
      </c>
      <c r="H56" s="40">
        <v>3.23</v>
      </c>
      <c r="I56" s="194"/>
    </row>
    <row r="57" spans="1:9" x14ac:dyDescent="0.2">
      <c r="A57" s="37" t="s">
        <v>352</v>
      </c>
      <c r="B57" s="38" t="s">
        <v>42</v>
      </c>
      <c r="C57" s="39" t="s">
        <v>43</v>
      </c>
      <c r="D57" s="39" t="s">
        <v>3</v>
      </c>
      <c r="E57" s="38" t="s">
        <v>44</v>
      </c>
      <c r="F57" s="38" t="s">
        <v>45</v>
      </c>
      <c r="G57" s="39" t="s">
        <v>46</v>
      </c>
      <c r="H57" s="40" t="s">
        <v>4</v>
      </c>
      <c r="I57" s="194"/>
    </row>
    <row r="58" spans="1:9" ht="19.5" x14ac:dyDescent="0.2">
      <c r="A58" s="37" t="s">
        <v>60</v>
      </c>
      <c r="B58" s="38" t="s">
        <v>353</v>
      </c>
      <c r="C58" s="39" t="s">
        <v>69</v>
      </c>
      <c r="D58" s="39" t="s">
        <v>354</v>
      </c>
      <c r="E58" s="38" t="s">
        <v>58</v>
      </c>
      <c r="F58" s="38" t="s">
        <v>6</v>
      </c>
      <c r="G58" s="39">
        <v>58.38</v>
      </c>
      <c r="H58" s="40">
        <v>58.38</v>
      </c>
      <c r="I58" s="194"/>
    </row>
    <row r="59" spans="1:9" x14ac:dyDescent="0.2">
      <c r="A59" s="37" t="s">
        <v>3165</v>
      </c>
      <c r="B59" s="38" t="s">
        <v>3236</v>
      </c>
      <c r="C59" s="39" t="s">
        <v>56</v>
      </c>
      <c r="D59" s="39" t="s">
        <v>3237</v>
      </c>
      <c r="E59" s="38" t="s">
        <v>3142</v>
      </c>
      <c r="F59" s="38" t="s">
        <v>3238</v>
      </c>
      <c r="G59" s="39">
        <v>25.63</v>
      </c>
      <c r="H59" s="40">
        <v>11.02</v>
      </c>
      <c r="I59" s="194"/>
    </row>
    <row r="60" spans="1:9" x14ac:dyDescent="0.2">
      <c r="A60" s="37" t="s">
        <v>3165</v>
      </c>
      <c r="B60" s="38" t="s">
        <v>3174</v>
      </c>
      <c r="C60" s="39" t="s">
        <v>56</v>
      </c>
      <c r="D60" s="39" t="s">
        <v>3175</v>
      </c>
      <c r="E60" s="38" t="s">
        <v>3142</v>
      </c>
      <c r="F60" s="38" t="s">
        <v>3239</v>
      </c>
      <c r="G60" s="39">
        <v>20.74</v>
      </c>
      <c r="H60" s="40">
        <v>4.1399999999999997</v>
      </c>
      <c r="I60" s="194"/>
    </row>
    <row r="61" spans="1:9" ht="19.5" x14ac:dyDescent="0.2">
      <c r="A61" s="37" t="s">
        <v>66</v>
      </c>
      <c r="B61" s="38" t="s">
        <v>3240</v>
      </c>
      <c r="C61" s="39" t="s">
        <v>56</v>
      </c>
      <c r="D61" s="39" t="s">
        <v>3241</v>
      </c>
      <c r="E61" s="38" t="s">
        <v>58</v>
      </c>
      <c r="F61" s="38" t="s">
        <v>3242</v>
      </c>
      <c r="G61" s="39">
        <v>35.590000000000003</v>
      </c>
      <c r="H61" s="40">
        <v>37.72</v>
      </c>
      <c r="I61" s="194"/>
    </row>
    <row r="62" spans="1:9" x14ac:dyDescent="0.2">
      <c r="A62" s="37" t="s">
        <v>66</v>
      </c>
      <c r="B62" s="38" t="s">
        <v>3243</v>
      </c>
      <c r="C62" s="39" t="s">
        <v>56</v>
      </c>
      <c r="D62" s="39" t="s">
        <v>3244</v>
      </c>
      <c r="E62" s="38" t="s">
        <v>114</v>
      </c>
      <c r="F62" s="38" t="s">
        <v>3245</v>
      </c>
      <c r="G62" s="39">
        <v>0.88</v>
      </c>
      <c r="H62" s="40">
        <v>4.2699999999999996</v>
      </c>
      <c r="I62" s="194"/>
    </row>
    <row r="63" spans="1:9" x14ac:dyDescent="0.2">
      <c r="A63" s="37" t="s">
        <v>66</v>
      </c>
      <c r="B63" s="38" t="s">
        <v>3246</v>
      </c>
      <c r="C63" s="39" t="s">
        <v>56</v>
      </c>
      <c r="D63" s="39" t="s">
        <v>3247</v>
      </c>
      <c r="E63" s="38" t="s">
        <v>114</v>
      </c>
      <c r="F63" s="38" t="s">
        <v>2234</v>
      </c>
      <c r="G63" s="39">
        <v>5.16</v>
      </c>
      <c r="H63" s="40">
        <v>1.23</v>
      </c>
      <c r="I63" s="194"/>
    </row>
    <row r="64" spans="1:9" x14ac:dyDescent="0.2">
      <c r="A64" s="37" t="s">
        <v>360</v>
      </c>
      <c r="B64" s="38" t="s">
        <v>42</v>
      </c>
      <c r="C64" s="39" t="s">
        <v>43</v>
      </c>
      <c r="D64" s="39" t="s">
        <v>3</v>
      </c>
      <c r="E64" s="38" t="s">
        <v>44</v>
      </c>
      <c r="F64" s="38" t="s">
        <v>45</v>
      </c>
      <c r="G64" s="39" t="s">
        <v>46</v>
      </c>
      <c r="H64" s="40" t="s">
        <v>4</v>
      </c>
      <c r="I64" s="194"/>
    </row>
    <row r="65" spans="1:9" x14ac:dyDescent="0.2">
      <c r="A65" s="37" t="s">
        <v>60</v>
      </c>
      <c r="B65" s="38" t="s">
        <v>361</v>
      </c>
      <c r="C65" s="39" t="s">
        <v>69</v>
      </c>
      <c r="D65" s="39" t="s">
        <v>362</v>
      </c>
      <c r="E65" s="38" t="s">
        <v>58</v>
      </c>
      <c r="F65" s="38" t="s">
        <v>6</v>
      </c>
      <c r="G65" s="39">
        <v>2.33</v>
      </c>
      <c r="H65" s="40">
        <v>2.33</v>
      </c>
      <c r="I65" s="194"/>
    </row>
    <row r="66" spans="1:9" x14ac:dyDescent="0.2">
      <c r="A66" s="37" t="s">
        <v>3165</v>
      </c>
      <c r="B66" s="38" t="s">
        <v>3171</v>
      </c>
      <c r="C66" s="39" t="s">
        <v>56</v>
      </c>
      <c r="D66" s="39" t="s">
        <v>3172</v>
      </c>
      <c r="E66" s="38" t="s">
        <v>3142</v>
      </c>
      <c r="F66" s="38" t="s">
        <v>3248</v>
      </c>
      <c r="G66" s="39">
        <v>25.75</v>
      </c>
      <c r="H66" s="40">
        <v>2.2599999999999998</v>
      </c>
      <c r="I66" s="194"/>
    </row>
    <row r="67" spans="1:9" ht="19.5" x14ac:dyDescent="0.2">
      <c r="A67" s="37" t="s">
        <v>3165</v>
      </c>
      <c r="B67" s="38" t="s">
        <v>3249</v>
      </c>
      <c r="C67" s="39" t="s">
        <v>56</v>
      </c>
      <c r="D67" s="39" t="s">
        <v>3250</v>
      </c>
      <c r="E67" s="38" t="s">
        <v>3168</v>
      </c>
      <c r="F67" s="38" t="s">
        <v>3251</v>
      </c>
      <c r="G67" s="39">
        <v>10.26</v>
      </c>
      <c r="H67" s="40">
        <v>7.0000000000000007E-2</v>
      </c>
      <c r="I67" s="194"/>
    </row>
    <row r="68" spans="1:9" x14ac:dyDescent="0.2">
      <c r="A68" s="37" t="s">
        <v>374</v>
      </c>
      <c r="B68" s="38" t="s">
        <v>42</v>
      </c>
      <c r="C68" s="39" t="s">
        <v>43</v>
      </c>
      <c r="D68" s="39" t="s">
        <v>3</v>
      </c>
      <c r="E68" s="38" t="s">
        <v>44</v>
      </c>
      <c r="F68" s="38" t="s">
        <v>45</v>
      </c>
      <c r="G68" s="39" t="s">
        <v>46</v>
      </c>
      <c r="H68" s="40" t="s">
        <v>4</v>
      </c>
      <c r="I68" s="194"/>
    </row>
    <row r="69" spans="1:9" ht="19.5" x14ac:dyDescent="0.2">
      <c r="A69" s="37" t="s">
        <v>60</v>
      </c>
      <c r="B69" s="38" t="s">
        <v>375</v>
      </c>
      <c r="C69" s="39" t="s">
        <v>69</v>
      </c>
      <c r="D69" s="39" t="s">
        <v>376</v>
      </c>
      <c r="E69" s="38" t="s">
        <v>58</v>
      </c>
      <c r="F69" s="38" t="s">
        <v>6</v>
      </c>
      <c r="G69" s="39">
        <v>69.47</v>
      </c>
      <c r="H69" s="40">
        <v>69.47</v>
      </c>
      <c r="I69" s="194"/>
    </row>
    <row r="70" spans="1:9" x14ac:dyDescent="0.2">
      <c r="A70" s="37" t="s">
        <v>3165</v>
      </c>
      <c r="B70" s="38" t="s">
        <v>3236</v>
      </c>
      <c r="C70" s="39" t="s">
        <v>56</v>
      </c>
      <c r="D70" s="39" t="s">
        <v>3237</v>
      </c>
      <c r="E70" s="38" t="s">
        <v>3142</v>
      </c>
      <c r="F70" s="38" t="s">
        <v>3252</v>
      </c>
      <c r="G70" s="39">
        <v>25.63</v>
      </c>
      <c r="H70" s="40">
        <v>19.89</v>
      </c>
      <c r="I70" s="194"/>
    </row>
    <row r="71" spans="1:9" x14ac:dyDescent="0.2">
      <c r="A71" s="37" t="s">
        <v>3165</v>
      </c>
      <c r="B71" s="38" t="s">
        <v>3174</v>
      </c>
      <c r="C71" s="39" t="s">
        <v>56</v>
      </c>
      <c r="D71" s="39" t="s">
        <v>3175</v>
      </c>
      <c r="E71" s="38" t="s">
        <v>3142</v>
      </c>
      <c r="F71" s="38" t="s">
        <v>3253</v>
      </c>
      <c r="G71" s="39">
        <v>20.74</v>
      </c>
      <c r="H71" s="40">
        <v>6.96</v>
      </c>
      <c r="I71" s="194"/>
    </row>
    <row r="72" spans="1:9" x14ac:dyDescent="0.2">
      <c r="A72" s="37" t="s">
        <v>66</v>
      </c>
      <c r="B72" s="38" t="s">
        <v>3243</v>
      </c>
      <c r="C72" s="39" t="s">
        <v>56</v>
      </c>
      <c r="D72" s="39" t="s">
        <v>3244</v>
      </c>
      <c r="E72" s="38" t="s">
        <v>114</v>
      </c>
      <c r="F72" s="38" t="s">
        <v>3254</v>
      </c>
      <c r="G72" s="39">
        <v>0.88</v>
      </c>
      <c r="H72" s="40">
        <v>6.02</v>
      </c>
      <c r="I72" s="194"/>
    </row>
    <row r="73" spans="1:9" x14ac:dyDescent="0.2">
      <c r="A73" s="37" t="s">
        <v>66</v>
      </c>
      <c r="B73" s="38" t="s">
        <v>3246</v>
      </c>
      <c r="C73" s="39" t="s">
        <v>56</v>
      </c>
      <c r="D73" s="39" t="s">
        <v>3247</v>
      </c>
      <c r="E73" s="38" t="s">
        <v>114</v>
      </c>
      <c r="F73" s="38" t="s">
        <v>3255</v>
      </c>
      <c r="G73" s="39">
        <v>5.16</v>
      </c>
      <c r="H73" s="40">
        <v>0.98</v>
      </c>
      <c r="I73" s="194"/>
    </row>
    <row r="74" spans="1:9" x14ac:dyDescent="0.2">
      <c r="A74" s="37" t="s">
        <v>66</v>
      </c>
      <c r="B74" s="38" t="s">
        <v>3256</v>
      </c>
      <c r="C74" s="39" t="s">
        <v>56</v>
      </c>
      <c r="D74" s="39" t="s">
        <v>3257</v>
      </c>
      <c r="E74" s="38" t="s">
        <v>58</v>
      </c>
      <c r="F74" s="38" t="s">
        <v>3258</v>
      </c>
      <c r="G74" s="39">
        <v>33.1</v>
      </c>
      <c r="H74" s="40">
        <v>35.619999999999997</v>
      </c>
      <c r="I74" s="194"/>
    </row>
    <row r="75" spans="1:9" x14ac:dyDescent="0.2">
      <c r="A75" s="37" t="s">
        <v>386</v>
      </c>
      <c r="B75" s="38" t="s">
        <v>42</v>
      </c>
      <c r="C75" s="39" t="s">
        <v>43</v>
      </c>
      <c r="D75" s="39" t="s">
        <v>3</v>
      </c>
      <c r="E75" s="38" t="s">
        <v>44</v>
      </c>
      <c r="F75" s="38" t="s">
        <v>45</v>
      </c>
      <c r="G75" s="39" t="s">
        <v>46</v>
      </c>
      <c r="H75" s="40" t="s">
        <v>4</v>
      </c>
      <c r="I75" s="194"/>
    </row>
    <row r="76" spans="1:9" ht="29.25" x14ac:dyDescent="0.2">
      <c r="A76" s="37" t="s">
        <v>60</v>
      </c>
      <c r="B76" s="38" t="s">
        <v>387</v>
      </c>
      <c r="C76" s="39" t="s">
        <v>69</v>
      </c>
      <c r="D76" s="39" t="s">
        <v>388</v>
      </c>
      <c r="E76" s="38" t="s">
        <v>389</v>
      </c>
      <c r="F76" s="38" t="s">
        <v>6</v>
      </c>
      <c r="G76" s="39">
        <v>127.81</v>
      </c>
      <c r="H76" s="40">
        <v>127.81</v>
      </c>
      <c r="I76" s="194"/>
    </row>
    <row r="77" spans="1:9" x14ac:dyDescent="0.2">
      <c r="A77" s="37" t="s">
        <v>3165</v>
      </c>
      <c r="B77" s="38" t="s">
        <v>3171</v>
      </c>
      <c r="C77" s="39" t="s">
        <v>56</v>
      </c>
      <c r="D77" s="39" t="s">
        <v>3172</v>
      </c>
      <c r="E77" s="38" t="s">
        <v>3142</v>
      </c>
      <c r="F77" s="38" t="s">
        <v>3259</v>
      </c>
      <c r="G77" s="39">
        <v>25.75</v>
      </c>
      <c r="H77" s="40">
        <v>16.420000000000002</v>
      </c>
      <c r="I77" s="194"/>
    </row>
    <row r="78" spans="1:9" x14ac:dyDescent="0.2">
      <c r="A78" s="37" t="s">
        <v>3165</v>
      </c>
      <c r="B78" s="38" t="s">
        <v>3174</v>
      </c>
      <c r="C78" s="39" t="s">
        <v>56</v>
      </c>
      <c r="D78" s="39" t="s">
        <v>3175</v>
      </c>
      <c r="E78" s="38" t="s">
        <v>3142</v>
      </c>
      <c r="F78" s="38" t="s">
        <v>3260</v>
      </c>
      <c r="G78" s="39">
        <v>20.74</v>
      </c>
      <c r="H78" s="40">
        <v>6.61</v>
      </c>
      <c r="I78" s="194"/>
    </row>
    <row r="79" spans="1:9" x14ac:dyDescent="0.2">
      <c r="A79" s="37" t="s">
        <v>3165</v>
      </c>
      <c r="B79" s="38" t="s">
        <v>3236</v>
      </c>
      <c r="C79" s="39" t="s">
        <v>56</v>
      </c>
      <c r="D79" s="39" t="s">
        <v>3237</v>
      </c>
      <c r="E79" s="38" t="s">
        <v>3142</v>
      </c>
      <c r="F79" s="38" t="s">
        <v>3261</v>
      </c>
      <c r="G79" s="39">
        <v>25.63</v>
      </c>
      <c r="H79" s="40">
        <v>6.26</v>
      </c>
      <c r="I79" s="194"/>
    </row>
    <row r="80" spans="1:9" ht="29.25" x14ac:dyDescent="0.2">
      <c r="A80" s="37" t="s">
        <v>66</v>
      </c>
      <c r="B80" s="38" t="s">
        <v>3262</v>
      </c>
      <c r="C80" s="39" t="s">
        <v>4774</v>
      </c>
      <c r="D80" s="39" t="s">
        <v>3263</v>
      </c>
      <c r="E80" s="38" t="s">
        <v>58</v>
      </c>
      <c r="F80" s="38" t="s">
        <v>3190</v>
      </c>
      <c r="G80" s="39">
        <v>79.77</v>
      </c>
      <c r="H80" s="40">
        <v>83.75</v>
      </c>
      <c r="I80" s="194"/>
    </row>
    <row r="81" spans="1:9" x14ac:dyDescent="0.2">
      <c r="A81" s="37" t="s">
        <v>66</v>
      </c>
      <c r="B81" s="38" t="s">
        <v>3264</v>
      </c>
      <c r="C81" s="39" t="s">
        <v>56</v>
      </c>
      <c r="D81" s="39" t="s">
        <v>3265</v>
      </c>
      <c r="E81" s="38" t="s">
        <v>114</v>
      </c>
      <c r="F81" s="38" t="s">
        <v>14</v>
      </c>
      <c r="G81" s="39">
        <v>2.7</v>
      </c>
      <c r="H81" s="40">
        <v>13.5</v>
      </c>
      <c r="I81" s="194"/>
    </row>
    <row r="82" spans="1:9" x14ac:dyDescent="0.2">
      <c r="A82" s="37" t="s">
        <v>66</v>
      </c>
      <c r="B82" s="38" t="s">
        <v>3246</v>
      </c>
      <c r="C82" s="39" t="s">
        <v>56</v>
      </c>
      <c r="D82" s="39" t="s">
        <v>3247</v>
      </c>
      <c r="E82" s="38" t="s">
        <v>114</v>
      </c>
      <c r="F82" s="38" t="s">
        <v>3266</v>
      </c>
      <c r="G82" s="39">
        <v>5.16</v>
      </c>
      <c r="H82" s="40">
        <v>1.21</v>
      </c>
      <c r="I82" s="194"/>
    </row>
    <row r="83" spans="1:9" x14ac:dyDescent="0.2">
      <c r="A83" s="37" t="s">
        <v>66</v>
      </c>
      <c r="B83" s="38" t="s">
        <v>3267</v>
      </c>
      <c r="C83" s="39" t="s">
        <v>56</v>
      </c>
      <c r="D83" s="39" t="s">
        <v>3268</v>
      </c>
      <c r="E83" s="38" t="s">
        <v>114</v>
      </c>
      <c r="F83" s="38" t="s">
        <v>3269</v>
      </c>
      <c r="G83" s="39">
        <v>26.4</v>
      </c>
      <c r="H83" s="40">
        <v>0.06</v>
      </c>
      <c r="I83" s="194"/>
    </row>
    <row r="84" spans="1:9" x14ac:dyDescent="0.2">
      <c r="A84" s="37" t="s">
        <v>431</v>
      </c>
      <c r="B84" s="38" t="s">
        <v>42</v>
      </c>
      <c r="C84" s="39" t="s">
        <v>43</v>
      </c>
      <c r="D84" s="39" t="s">
        <v>3</v>
      </c>
      <c r="E84" s="38" t="s">
        <v>44</v>
      </c>
      <c r="F84" s="38" t="s">
        <v>45</v>
      </c>
      <c r="G84" s="39" t="s">
        <v>46</v>
      </c>
      <c r="H84" s="40" t="s">
        <v>4</v>
      </c>
      <c r="I84" s="194"/>
    </row>
    <row r="85" spans="1:9" ht="19.5" x14ac:dyDescent="0.2">
      <c r="A85" s="37" t="s">
        <v>60</v>
      </c>
      <c r="B85" s="38" t="s">
        <v>432</v>
      </c>
      <c r="C85" s="39" t="s">
        <v>69</v>
      </c>
      <c r="D85" s="39" t="s">
        <v>433</v>
      </c>
      <c r="E85" s="38" t="s">
        <v>58</v>
      </c>
      <c r="F85" s="38" t="s">
        <v>6</v>
      </c>
      <c r="G85" s="39">
        <v>470.04</v>
      </c>
      <c r="H85" s="40">
        <v>470.04</v>
      </c>
      <c r="I85" s="194"/>
    </row>
    <row r="86" spans="1:9" ht="19.5" x14ac:dyDescent="0.2">
      <c r="A86" s="37" t="s">
        <v>3165</v>
      </c>
      <c r="B86" s="38" t="s">
        <v>3270</v>
      </c>
      <c r="C86" s="39" t="s">
        <v>56</v>
      </c>
      <c r="D86" s="39" t="s">
        <v>3271</v>
      </c>
      <c r="E86" s="38" t="s">
        <v>71</v>
      </c>
      <c r="F86" s="38" t="s">
        <v>3272</v>
      </c>
      <c r="G86" s="39">
        <v>593.89</v>
      </c>
      <c r="H86" s="40">
        <v>325.02999999999997</v>
      </c>
      <c r="I86" s="194"/>
    </row>
    <row r="87" spans="1:9" ht="19.5" x14ac:dyDescent="0.2">
      <c r="A87" s="37" t="s">
        <v>3165</v>
      </c>
      <c r="B87" s="38" t="s">
        <v>3273</v>
      </c>
      <c r="C87" s="39" t="s">
        <v>56</v>
      </c>
      <c r="D87" s="39" t="s">
        <v>3274</v>
      </c>
      <c r="E87" s="38" t="s">
        <v>131</v>
      </c>
      <c r="F87" s="38" t="s">
        <v>3275</v>
      </c>
      <c r="G87" s="39">
        <v>641.52</v>
      </c>
      <c r="H87" s="40">
        <v>2.67</v>
      </c>
      <c r="I87" s="194"/>
    </row>
    <row r="88" spans="1:9" x14ac:dyDescent="0.2">
      <c r="A88" s="37" t="s">
        <v>3165</v>
      </c>
      <c r="B88" s="38" t="s">
        <v>3174</v>
      </c>
      <c r="C88" s="39" t="s">
        <v>56</v>
      </c>
      <c r="D88" s="39" t="s">
        <v>3175</v>
      </c>
      <c r="E88" s="38" t="s">
        <v>3142</v>
      </c>
      <c r="F88" s="38" t="s">
        <v>3276</v>
      </c>
      <c r="G88" s="39">
        <v>20.74</v>
      </c>
      <c r="H88" s="40">
        <v>31.65</v>
      </c>
      <c r="I88" s="194"/>
    </row>
    <row r="89" spans="1:9" x14ac:dyDescent="0.2">
      <c r="A89" s="37" t="s">
        <v>3165</v>
      </c>
      <c r="B89" s="38" t="s">
        <v>3277</v>
      </c>
      <c r="C89" s="39" t="s">
        <v>56</v>
      </c>
      <c r="D89" s="39" t="s">
        <v>3278</v>
      </c>
      <c r="E89" s="38" t="s">
        <v>3142</v>
      </c>
      <c r="F89" s="38" t="s">
        <v>3279</v>
      </c>
      <c r="G89" s="39">
        <v>26.02</v>
      </c>
      <c r="H89" s="40">
        <v>72.2</v>
      </c>
      <c r="I89" s="194"/>
    </row>
    <row r="90" spans="1:9" x14ac:dyDescent="0.2">
      <c r="A90" s="37" t="s">
        <v>66</v>
      </c>
      <c r="B90" s="38" t="s">
        <v>3280</v>
      </c>
      <c r="C90" s="39" t="s">
        <v>56</v>
      </c>
      <c r="D90" s="39" t="s">
        <v>3281</v>
      </c>
      <c r="E90" s="38" t="s">
        <v>85</v>
      </c>
      <c r="F90" s="38" t="s">
        <v>3282</v>
      </c>
      <c r="G90" s="39">
        <v>13.21</v>
      </c>
      <c r="H90" s="40">
        <v>38.49</v>
      </c>
      <c r="I90" s="194"/>
    </row>
    <row r="91" spans="1:9" x14ac:dyDescent="0.2">
      <c r="A91" s="37" t="s">
        <v>439</v>
      </c>
      <c r="B91" s="38" t="s">
        <v>42</v>
      </c>
      <c r="C91" s="39" t="s">
        <v>43</v>
      </c>
      <c r="D91" s="39" t="s">
        <v>3</v>
      </c>
      <c r="E91" s="38" t="s">
        <v>44</v>
      </c>
      <c r="F91" s="38" t="s">
        <v>45</v>
      </c>
      <c r="G91" s="39" t="s">
        <v>46</v>
      </c>
      <c r="H91" s="40" t="s">
        <v>4</v>
      </c>
      <c r="I91" s="194"/>
    </row>
    <row r="92" spans="1:9" ht="19.5" x14ac:dyDescent="0.2">
      <c r="A92" s="37" t="s">
        <v>60</v>
      </c>
      <c r="B92" s="38" t="s">
        <v>440</v>
      </c>
      <c r="C92" s="39" t="s">
        <v>69</v>
      </c>
      <c r="D92" s="39" t="s">
        <v>441</v>
      </c>
      <c r="E92" s="38" t="s">
        <v>58</v>
      </c>
      <c r="F92" s="38" t="s">
        <v>6</v>
      </c>
      <c r="G92" s="39">
        <v>697.86</v>
      </c>
      <c r="H92" s="40">
        <v>697.86</v>
      </c>
      <c r="I92" s="194"/>
    </row>
    <row r="93" spans="1:9" x14ac:dyDescent="0.2">
      <c r="A93" s="37" t="s">
        <v>3165</v>
      </c>
      <c r="B93" s="38" t="s">
        <v>3283</v>
      </c>
      <c r="C93" s="39" t="s">
        <v>56</v>
      </c>
      <c r="D93" s="39" t="s">
        <v>3284</v>
      </c>
      <c r="E93" s="38" t="s">
        <v>3142</v>
      </c>
      <c r="F93" s="38" t="s">
        <v>8</v>
      </c>
      <c r="G93" s="39">
        <v>22.95</v>
      </c>
      <c r="H93" s="40">
        <v>45.9</v>
      </c>
      <c r="I93" s="194"/>
    </row>
    <row r="94" spans="1:9" x14ac:dyDescent="0.2">
      <c r="A94" s="37" t="s">
        <v>3165</v>
      </c>
      <c r="B94" s="38" t="s">
        <v>3285</v>
      </c>
      <c r="C94" s="39" t="s">
        <v>56</v>
      </c>
      <c r="D94" s="39" t="s">
        <v>3286</v>
      </c>
      <c r="E94" s="38" t="s">
        <v>3142</v>
      </c>
      <c r="F94" s="38" t="s">
        <v>3287</v>
      </c>
      <c r="G94" s="39">
        <v>21.24</v>
      </c>
      <c r="H94" s="40">
        <v>74.34</v>
      </c>
      <c r="I94" s="194"/>
    </row>
    <row r="95" spans="1:9" x14ac:dyDescent="0.2">
      <c r="A95" s="37" t="s">
        <v>3165</v>
      </c>
      <c r="B95" s="38" t="s">
        <v>3277</v>
      </c>
      <c r="C95" s="39" t="s">
        <v>56</v>
      </c>
      <c r="D95" s="39" t="s">
        <v>3278</v>
      </c>
      <c r="E95" s="38" t="s">
        <v>3142</v>
      </c>
      <c r="F95" s="38" t="s">
        <v>3287</v>
      </c>
      <c r="G95" s="39">
        <v>26.02</v>
      </c>
      <c r="H95" s="40">
        <v>91.07</v>
      </c>
      <c r="I95" s="194"/>
    </row>
    <row r="96" spans="1:9" x14ac:dyDescent="0.2">
      <c r="A96" s="37" t="s">
        <v>66</v>
      </c>
      <c r="B96" s="38" t="s">
        <v>3288</v>
      </c>
      <c r="C96" s="39" t="s">
        <v>56</v>
      </c>
      <c r="D96" s="39" t="s">
        <v>3289</v>
      </c>
      <c r="E96" s="38" t="s">
        <v>58</v>
      </c>
      <c r="F96" s="38" t="s">
        <v>3207</v>
      </c>
      <c r="G96" s="39">
        <v>320.48</v>
      </c>
      <c r="H96" s="40">
        <v>368.55</v>
      </c>
      <c r="I96" s="194"/>
    </row>
    <row r="97" spans="1:9" x14ac:dyDescent="0.2">
      <c r="A97" s="37" t="s">
        <v>66</v>
      </c>
      <c r="B97" s="38" t="s">
        <v>3290</v>
      </c>
      <c r="C97" s="39" t="s">
        <v>56</v>
      </c>
      <c r="D97" s="39" t="s">
        <v>3291</v>
      </c>
      <c r="E97" s="38" t="s">
        <v>114</v>
      </c>
      <c r="F97" s="38" t="s">
        <v>3292</v>
      </c>
      <c r="G97" s="39">
        <v>78.67</v>
      </c>
      <c r="H97" s="40">
        <v>118</v>
      </c>
      <c r="I97" s="194"/>
    </row>
    <row r="98" spans="1:9" x14ac:dyDescent="0.2">
      <c r="A98" s="37" t="s">
        <v>443</v>
      </c>
      <c r="B98" s="38" t="s">
        <v>42</v>
      </c>
      <c r="C98" s="39" t="s">
        <v>43</v>
      </c>
      <c r="D98" s="39" t="s">
        <v>3</v>
      </c>
      <c r="E98" s="38" t="s">
        <v>44</v>
      </c>
      <c r="F98" s="38" t="s">
        <v>45</v>
      </c>
      <c r="G98" s="39" t="s">
        <v>46</v>
      </c>
      <c r="H98" s="40" t="s">
        <v>4</v>
      </c>
      <c r="I98" s="194"/>
    </row>
    <row r="99" spans="1:9" ht="19.5" x14ac:dyDescent="0.2">
      <c r="A99" s="37" t="s">
        <v>60</v>
      </c>
      <c r="B99" s="38" t="s">
        <v>444</v>
      </c>
      <c r="C99" s="39" t="s">
        <v>69</v>
      </c>
      <c r="D99" s="39" t="s">
        <v>445</v>
      </c>
      <c r="E99" s="38" t="s">
        <v>389</v>
      </c>
      <c r="F99" s="38" t="s">
        <v>6</v>
      </c>
      <c r="G99" s="39">
        <v>692.43</v>
      </c>
      <c r="H99" s="40">
        <v>692.43</v>
      </c>
      <c r="I99" s="194"/>
    </row>
    <row r="100" spans="1:9" x14ac:dyDescent="0.2">
      <c r="A100" s="37" t="s">
        <v>3165</v>
      </c>
      <c r="B100" s="38" t="s">
        <v>3285</v>
      </c>
      <c r="C100" s="39" t="s">
        <v>56</v>
      </c>
      <c r="D100" s="39" t="s">
        <v>3286</v>
      </c>
      <c r="E100" s="38" t="s">
        <v>3142</v>
      </c>
      <c r="F100" s="38" t="s">
        <v>3293</v>
      </c>
      <c r="G100" s="39">
        <v>21.24</v>
      </c>
      <c r="H100" s="40">
        <v>46.17</v>
      </c>
      <c r="I100" s="194"/>
    </row>
    <row r="101" spans="1:9" x14ac:dyDescent="0.2">
      <c r="A101" s="37" t="s">
        <v>3165</v>
      </c>
      <c r="B101" s="38" t="s">
        <v>3277</v>
      </c>
      <c r="C101" s="39" t="s">
        <v>56</v>
      </c>
      <c r="D101" s="39" t="s">
        <v>3278</v>
      </c>
      <c r="E101" s="38" t="s">
        <v>3142</v>
      </c>
      <c r="F101" s="38" t="s">
        <v>3294</v>
      </c>
      <c r="G101" s="39">
        <v>26.02</v>
      </c>
      <c r="H101" s="40">
        <v>35.56</v>
      </c>
      <c r="I101" s="194"/>
    </row>
    <row r="102" spans="1:9" x14ac:dyDescent="0.2">
      <c r="A102" s="37" t="s">
        <v>3165</v>
      </c>
      <c r="B102" s="38" t="s">
        <v>3283</v>
      </c>
      <c r="C102" s="39" t="s">
        <v>56</v>
      </c>
      <c r="D102" s="39" t="s">
        <v>3284</v>
      </c>
      <c r="E102" s="38" t="s">
        <v>3142</v>
      </c>
      <c r="F102" s="38" t="s">
        <v>3295</v>
      </c>
      <c r="G102" s="39">
        <v>22.95</v>
      </c>
      <c r="H102" s="40">
        <v>14.25</v>
      </c>
      <c r="I102" s="194"/>
    </row>
    <row r="103" spans="1:9" x14ac:dyDescent="0.2">
      <c r="A103" s="37" t="s">
        <v>66</v>
      </c>
      <c r="B103" s="38" t="s">
        <v>3290</v>
      </c>
      <c r="C103" s="39" t="s">
        <v>56</v>
      </c>
      <c r="D103" s="39" t="s">
        <v>3291</v>
      </c>
      <c r="E103" s="38" t="s">
        <v>114</v>
      </c>
      <c r="F103" s="38" t="s">
        <v>3292</v>
      </c>
      <c r="G103" s="39">
        <v>78.67</v>
      </c>
      <c r="H103" s="40">
        <v>118</v>
      </c>
      <c r="I103" s="194"/>
    </row>
    <row r="104" spans="1:9" x14ac:dyDescent="0.2">
      <c r="A104" s="37" t="s">
        <v>66</v>
      </c>
      <c r="B104" s="38" t="s">
        <v>3296</v>
      </c>
      <c r="C104" s="39" t="s">
        <v>56</v>
      </c>
      <c r="D104" s="39" t="s">
        <v>3297</v>
      </c>
      <c r="E104" s="38" t="s">
        <v>58</v>
      </c>
      <c r="F104" s="38" t="s">
        <v>3207</v>
      </c>
      <c r="G104" s="39">
        <v>416.05</v>
      </c>
      <c r="H104" s="40">
        <v>478.45</v>
      </c>
      <c r="I104" s="194"/>
    </row>
    <row r="105" spans="1:9" x14ac:dyDescent="0.2">
      <c r="A105" s="37" t="s">
        <v>447</v>
      </c>
      <c r="B105" s="38" t="s">
        <v>42</v>
      </c>
      <c r="C105" s="39" t="s">
        <v>43</v>
      </c>
      <c r="D105" s="39" t="s">
        <v>3</v>
      </c>
      <c r="E105" s="38" t="s">
        <v>44</v>
      </c>
      <c r="F105" s="38" t="s">
        <v>45</v>
      </c>
      <c r="G105" s="39" t="s">
        <v>46</v>
      </c>
      <c r="H105" s="40" t="s">
        <v>4</v>
      </c>
      <c r="I105" s="194"/>
    </row>
    <row r="106" spans="1:9" x14ac:dyDescent="0.2">
      <c r="A106" s="37" t="s">
        <v>60</v>
      </c>
      <c r="B106" s="38" t="s">
        <v>448</v>
      </c>
      <c r="C106" s="39" t="s">
        <v>69</v>
      </c>
      <c r="D106" s="39" t="s">
        <v>449</v>
      </c>
      <c r="E106" s="38" t="s">
        <v>389</v>
      </c>
      <c r="F106" s="38" t="s">
        <v>6</v>
      </c>
      <c r="G106" s="39">
        <v>816.06</v>
      </c>
      <c r="H106" s="40">
        <v>816.06</v>
      </c>
      <c r="I106" s="194"/>
    </row>
    <row r="107" spans="1:9" x14ac:dyDescent="0.2">
      <c r="A107" s="37" t="s">
        <v>3165</v>
      </c>
      <c r="B107" s="38" t="s">
        <v>3171</v>
      </c>
      <c r="C107" s="39" t="s">
        <v>56</v>
      </c>
      <c r="D107" s="39" t="s">
        <v>3172</v>
      </c>
      <c r="E107" s="38" t="s">
        <v>3142</v>
      </c>
      <c r="F107" s="38" t="s">
        <v>10</v>
      </c>
      <c r="G107" s="39">
        <v>25.75</v>
      </c>
      <c r="H107" s="40">
        <v>77.25</v>
      </c>
      <c r="I107" s="194"/>
    </row>
    <row r="108" spans="1:9" x14ac:dyDescent="0.2">
      <c r="A108" s="37" t="s">
        <v>3165</v>
      </c>
      <c r="B108" s="38" t="s">
        <v>3174</v>
      </c>
      <c r="C108" s="39" t="s">
        <v>56</v>
      </c>
      <c r="D108" s="39" t="s">
        <v>3175</v>
      </c>
      <c r="E108" s="38" t="s">
        <v>3142</v>
      </c>
      <c r="F108" s="38" t="s">
        <v>3298</v>
      </c>
      <c r="G108" s="39">
        <v>20.74</v>
      </c>
      <c r="H108" s="40">
        <v>63.46</v>
      </c>
      <c r="I108" s="194"/>
    </row>
    <row r="109" spans="1:9" x14ac:dyDescent="0.2">
      <c r="A109" s="37" t="s">
        <v>66</v>
      </c>
      <c r="B109" s="38" t="s">
        <v>3299</v>
      </c>
      <c r="C109" s="39" t="s">
        <v>3300</v>
      </c>
      <c r="D109" s="39" t="s">
        <v>3301</v>
      </c>
      <c r="E109" s="38" t="s">
        <v>71</v>
      </c>
      <c r="F109" s="38" t="s">
        <v>3302</v>
      </c>
      <c r="G109" s="39">
        <v>49.64</v>
      </c>
      <c r="H109" s="40">
        <v>30.02</v>
      </c>
      <c r="I109" s="194"/>
    </row>
    <row r="110" spans="1:9" x14ac:dyDescent="0.2">
      <c r="A110" s="37" t="s">
        <v>66</v>
      </c>
      <c r="B110" s="38" t="s">
        <v>3303</v>
      </c>
      <c r="C110" s="39" t="s">
        <v>3300</v>
      </c>
      <c r="D110" s="39" t="s">
        <v>3304</v>
      </c>
      <c r="E110" s="38" t="s">
        <v>85</v>
      </c>
      <c r="F110" s="38" t="s">
        <v>3305</v>
      </c>
      <c r="G110" s="39">
        <v>12.33</v>
      </c>
      <c r="H110" s="40">
        <v>18.64</v>
      </c>
      <c r="I110" s="194"/>
    </row>
    <row r="111" spans="1:9" x14ac:dyDescent="0.2">
      <c r="A111" s="37" t="s">
        <v>66</v>
      </c>
      <c r="B111" s="38" t="s">
        <v>3306</v>
      </c>
      <c r="C111" s="39" t="s">
        <v>3300</v>
      </c>
      <c r="D111" s="39" t="s">
        <v>3307</v>
      </c>
      <c r="E111" s="38" t="s">
        <v>85</v>
      </c>
      <c r="F111" s="38" t="s">
        <v>3308</v>
      </c>
      <c r="G111" s="39">
        <v>18.559999999999999</v>
      </c>
      <c r="H111" s="40">
        <v>460.22</v>
      </c>
      <c r="I111" s="194"/>
    </row>
    <row r="112" spans="1:9" ht="19.5" x14ac:dyDescent="0.2">
      <c r="A112" s="37" t="s">
        <v>66</v>
      </c>
      <c r="B112" s="38" t="s">
        <v>3309</v>
      </c>
      <c r="C112" s="39" t="s">
        <v>56</v>
      </c>
      <c r="D112" s="39" t="s">
        <v>3310</v>
      </c>
      <c r="E112" s="38" t="s">
        <v>85</v>
      </c>
      <c r="F112" s="38" t="s">
        <v>10</v>
      </c>
      <c r="G112" s="39">
        <v>54.6</v>
      </c>
      <c r="H112" s="40">
        <v>163.80000000000001</v>
      </c>
      <c r="I112" s="194"/>
    </row>
    <row r="113" spans="1:9" x14ac:dyDescent="0.2">
      <c r="A113" s="37" t="s">
        <v>66</v>
      </c>
      <c r="B113" s="38" t="s">
        <v>3311</v>
      </c>
      <c r="C113" s="39" t="s">
        <v>56</v>
      </c>
      <c r="D113" s="39" t="s">
        <v>3312</v>
      </c>
      <c r="E113" s="38" t="s">
        <v>131</v>
      </c>
      <c r="F113" s="38" t="s">
        <v>3313</v>
      </c>
      <c r="G113" s="39">
        <v>84</v>
      </c>
      <c r="H113" s="40">
        <v>0.6</v>
      </c>
      <c r="I113" s="194"/>
    </row>
    <row r="114" spans="1:9" x14ac:dyDescent="0.2">
      <c r="A114" s="37" t="s">
        <v>66</v>
      </c>
      <c r="B114" s="38" t="s">
        <v>3314</v>
      </c>
      <c r="C114" s="39" t="s">
        <v>56</v>
      </c>
      <c r="D114" s="39" t="s">
        <v>3315</v>
      </c>
      <c r="E114" s="38" t="s">
        <v>114</v>
      </c>
      <c r="F114" s="38" t="s">
        <v>3316</v>
      </c>
      <c r="G114" s="39">
        <v>1.23</v>
      </c>
      <c r="H114" s="40">
        <v>0.6</v>
      </c>
      <c r="I114" s="194"/>
    </row>
    <row r="115" spans="1:9" x14ac:dyDescent="0.2">
      <c r="A115" s="37" t="s">
        <v>66</v>
      </c>
      <c r="B115" s="38" t="s">
        <v>3317</v>
      </c>
      <c r="C115" s="39" t="s">
        <v>56</v>
      </c>
      <c r="D115" s="39" t="s">
        <v>3318</v>
      </c>
      <c r="E115" s="38" t="s">
        <v>114</v>
      </c>
      <c r="F115" s="38" t="s">
        <v>3319</v>
      </c>
      <c r="G115" s="39">
        <v>0.72</v>
      </c>
      <c r="H115" s="40">
        <v>1.47</v>
      </c>
      <c r="I115" s="194"/>
    </row>
    <row r="116" spans="1:9" x14ac:dyDescent="0.2">
      <c r="A116" s="37" t="s">
        <v>451</v>
      </c>
      <c r="B116" s="38" t="s">
        <v>42</v>
      </c>
      <c r="C116" s="39" t="s">
        <v>43</v>
      </c>
      <c r="D116" s="39" t="s">
        <v>3</v>
      </c>
      <c r="E116" s="38" t="s">
        <v>44</v>
      </c>
      <c r="F116" s="38" t="s">
        <v>45</v>
      </c>
      <c r="G116" s="39" t="s">
        <v>46</v>
      </c>
      <c r="H116" s="40" t="s">
        <v>4</v>
      </c>
      <c r="I116" s="194"/>
    </row>
    <row r="117" spans="1:9" ht="19.5" x14ac:dyDescent="0.2">
      <c r="A117" s="37" t="s">
        <v>60</v>
      </c>
      <c r="B117" s="38" t="s">
        <v>452</v>
      </c>
      <c r="C117" s="39" t="s">
        <v>69</v>
      </c>
      <c r="D117" s="39" t="s">
        <v>453</v>
      </c>
      <c r="E117" s="38" t="s">
        <v>58</v>
      </c>
      <c r="F117" s="38" t="s">
        <v>6</v>
      </c>
      <c r="G117" s="39">
        <v>496.3</v>
      </c>
      <c r="H117" s="40">
        <v>496.3</v>
      </c>
      <c r="I117" s="194"/>
    </row>
    <row r="118" spans="1:9" x14ac:dyDescent="0.2">
      <c r="A118" s="37" t="s">
        <v>3165</v>
      </c>
      <c r="B118" s="38" t="s">
        <v>3285</v>
      </c>
      <c r="C118" s="39" t="s">
        <v>56</v>
      </c>
      <c r="D118" s="39" t="s">
        <v>3286</v>
      </c>
      <c r="E118" s="38" t="s">
        <v>3142</v>
      </c>
      <c r="F118" s="38" t="s">
        <v>3293</v>
      </c>
      <c r="G118" s="39">
        <v>21.24</v>
      </c>
      <c r="H118" s="40">
        <v>46.17</v>
      </c>
      <c r="I118" s="194"/>
    </row>
    <row r="119" spans="1:9" x14ac:dyDescent="0.2">
      <c r="A119" s="37" t="s">
        <v>3165</v>
      </c>
      <c r="B119" s="38" t="s">
        <v>3277</v>
      </c>
      <c r="C119" s="39" t="s">
        <v>56</v>
      </c>
      <c r="D119" s="39" t="s">
        <v>3278</v>
      </c>
      <c r="E119" s="38" t="s">
        <v>3142</v>
      </c>
      <c r="F119" s="38" t="s">
        <v>3294</v>
      </c>
      <c r="G119" s="39">
        <v>26.02</v>
      </c>
      <c r="H119" s="40">
        <v>35.56</v>
      </c>
      <c r="I119" s="194"/>
    </row>
    <row r="120" spans="1:9" x14ac:dyDescent="0.2">
      <c r="A120" s="37" t="s">
        <v>3165</v>
      </c>
      <c r="B120" s="38" t="s">
        <v>3283</v>
      </c>
      <c r="C120" s="39" t="s">
        <v>56</v>
      </c>
      <c r="D120" s="39" t="s">
        <v>3284</v>
      </c>
      <c r="E120" s="38" t="s">
        <v>3142</v>
      </c>
      <c r="F120" s="38" t="s">
        <v>3295</v>
      </c>
      <c r="G120" s="39">
        <v>22.95</v>
      </c>
      <c r="H120" s="40">
        <v>14.25</v>
      </c>
      <c r="I120" s="194"/>
    </row>
    <row r="121" spans="1:9" x14ac:dyDescent="0.2">
      <c r="A121" s="37" t="s">
        <v>66</v>
      </c>
      <c r="B121" s="38" t="s">
        <v>3320</v>
      </c>
      <c r="C121" s="39" t="s">
        <v>56</v>
      </c>
      <c r="D121" s="39" t="s">
        <v>3321</v>
      </c>
      <c r="E121" s="38" t="s">
        <v>58</v>
      </c>
      <c r="F121" s="38" t="s">
        <v>3207</v>
      </c>
      <c r="G121" s="39">
        <v>245.5</v>
      </c>
      <c r="H121" s="40">
        <v>282.32</v>
      </c>
      <c r="I121" s="194"/>
    </row>
    <row r="122" spans="1:9" x14ac:dyDescent="0.2">
      <c r="A122" s="37" t="s">
        <v>66</v>
      </c>
      <c r="B122" s="38" t="s">
        <v>3290</v>
      </c>
      <c r="C122" s="39" t="s">
        <v>56</v>
      </c>
      <c r="D122" s="39" t="s">
        <v>3291</v>
      </c>
      <c r="E122" s="38" t="s">
        <v>114</v>
      </c>
      <c r="F122" s="38" t="s">
        <v>3292</v>
      </c>
      <c r="G122" s="39">
        <v>78.67</v>
      </c>
      <c r="H122" s="40">
        <v>118</v>
      </c>
      <c r="I122" s="194"/>
    </row>
    <row r="123" spans="1:9" x14ac:dyDescent="0.2">
      <c r="A123" s="37" t="s">
        <v>457</v>
      </c>
      <c r="B123" s="38" t="s">
        <v>42</v>
      </c>
      <c r="C123" s="39" t="s">
        <v>43</v>
      </c>
      <c r="D123" s="39" t="s">
        <v>3</v>
      </c>
      <c r="E123" s="38" t="s">
        <v>44</v>
      </c>
      <c r="F123" s="38" t="s">
        <v>45</v>
      </c>
      <c r="G123" s="39" t="s">
        <v>46</v>
      </c>
      <c r="H123" s="40" t="s">
        <v>4</v>
      </c>
      <c r="I123" s="194"/>
    </row>
    <row r="124" spans="1:9" ht="19.5" x14ac:dyDescent="0.2">
      <c r="A124" s="37" t="s">
        <v>60</v>
      </c>
      <c r="B124" s="38" t="s">
        <v>458</v>
      </c>
      <c r="C124" s="39" t="s">
        <v>69</v>
      </c>
      <c r="D124" s="39" t="s">
        <v>459</v>
      </c>
      <c r="E124" s="38" t="s">
        <v>71</v>
      </c>
      <c r="F124" s="38" t="s">
        <v>6</v>
      </c>
      <c r="G124" s="39">
        <v>155.94</v>
      </c>
      <c r="H124" s="40">
        <v>155.94</v>
      </c>
      <c r="I124" s="194"/>
    </row>
    <row r="125" spans="1:9" x14ac:dyDescent="0.2">
      <c r="A125" s="37" t="s">
        <v>3165</v>
      </c>
      <c r="B125" s="38" t="s">
        <v>3322</v>
      </c>
      <c r="C125" s="39" t="s">
        <v>56</v>
      </c>
      <c r="D125" s="39" t="s">
        <v>3323</v>
      </c>
      <c r="E125" s="38" t="s">
        <v>3142</v>
      </c>
      <c r="F125" s="38" t="s">
        <v>3324</v>
      </c>
      <c r="G125" s="39">
        <v>25.04</v>
      </c>
      <c r="H125" s="40">
        <v>9.69</v>
      </c>
      <c r="I125" s="194"/>
    </row>
    <row r="126" spans="1:9" x14ac:dyDescent="0.2">
      <c r="A126" s="37" t="s">
        <v>3165</v>
      </c>
      <c r="B126" s="38" t="s">
        <v>3174</v>
      </c>
      <c r="C126" s="39" t="s">
        <v>56</v>
      </c>
      <c r="D126" s="39" t="s">
        <v>3175</v>
      </c>
      <c r="E126" s="38" t="s">
        <v>3142</v>
      </c>
      <c r="F126" s="38" t="s">
        <v>3325</v>
      </c>
      <c r="G126" s="39">
        <v>20.74</v>
      </c>
      <c r="H126" s="40">
        <v>3.91</v>
      </c>
      <c r="I126" s="194"/>
    </row>
    <row r="127" spans="1:9" ht="19.5" x14ac:dyDescent="0.2">
      <c r="A127" s="37" t="s">
        <v>66</v>
      </c>
      <c r="B127" s="38" t="s">
        <v>3326</v>
      </c>
      <c r="C127" s="39" t="s">
        <v>56</v>
      </c>
      <c r="D127" s="39" t="s">
        <v>3327</v>
      </c>
      <c r="E127" s="38" t="s">
        <v>71</v>
      </c>
      <c r="F127" s="38" t="s">
        <v>8</v>
      </c>
      <c r="G127" s="39">
        <v>19.260000000000002</v>
      </c>
      <c r="H127" s="40">
        <v>38.520000000000003</v>
      </c>
      <c r="I127" s="194"/>
    </row>
    <row r="128" spans="1:9" x14ac:dyDescent="0.2">
      <c r="A128" s="37" t="s">
        <v>66</v>
      </c>
      <c r="B128" s="38" t="s">
        <v>3328</v>
      </c>
      <c r="C128" s="39" t="s">
        <v>56</v>
      </c>
      <c r="D128" s="39" t="s">
        <v>3329</v>
      </c>
      <c r="E128" s="38" t="s">
        <v>114</v>
      </c>
      <c r="F128" s="38" t="s">
        <v>3330</v>
      </c>
      <c r="G128" s="39">
        <v>108.83</v>
      </c>
      <c r="H128" s="40">
        <v>3.3</v>
      </c>
      <c r="I128" s="194"/>
    </row>
    <row r="129" spans="1:9" x14ac:dyDescent="0.2">
      <c r="A129" s="37" t="s">
        <v>66</v>
      </c>
      <c r="B129" s="38" t="s">
        <v>3331</v>
      </c>
      <c r="C129" s="39" t="s">
        <v>56</v>
      </c>
      <c r="D129" s="39" t="s">
        <v>3332</v>
      </c>
      <c r="E129" s="38" t="s">
        <v>71</v>
      </c>
      <c r="F129" s="38" t="s">
        <v>6</v>
      </c>
      <c r="G129" s="39">
        <v>100.52</v>
      </c>
      <c r="H129" s="40">
        <v>100.52</v>
      </c>
      <c r="I129" s="194"/>
    </row>
    <row r="130" spans="1:9" x14ac:dyDescent="0.2">
      <c r="A130" s="37" t="s">
        <v>473</v>
      </c>
      <c r="B130" s="38" t="s">
        <v>42</v>
      </c>
      <c r="C130" s="39" t="s">
        <v>43</v>
      </c>
      <c r="D130" s="39" t="s">
        <v>3</v>
      </c>
      <c r="E130" s="38" t="s">
        <v>44</v>
      </c>
      <c r="F130" s="38" t="s">
        <v>45</v>
      </c>
      <c r="G130" s="39" t="s">
        <v>46</v>
      </c>
      <c r="H130" s="40" t="s">
        <v>4</v>
      </c>
      <c r="I130" s="194"/>
    </row>
    <row r="131" spans="1:9" x14ac:dyDescent="0.2">
      <c r="A131" s="37" t="s">
        <v>60</v>
      </c>
      <c r="B131" s="38" t="s">
        <v>474</v>
      </c>
      <c r="C131" s="39" t="s">
        <v>69</v>
      </c>
      <c r="D131" s="39" t="s">
        <v>475</v>
      </c>
      <c r="E131" s="38" t="s">
        <v>476</v>
      </c>
      <c r="F131" s="38" t="s">
        <v>6</v>
      </c>
      <c r="G131" s="39">
        <v>179.84</v>
      </c>
      <c r="H131" s="40">
        <v>179.84</v>
      </c>
      <c r="I131" s="194"/>
    </row>
    <row r="132" spans="1:9" x14ac:dyDescent="0.2">
      <c r="A132" s="37" t="s">
        <v>3165</v>
      </c>
      <c r="B132" s="38" t="s">
        <v>3174</v>
      </c>
      <c r="C132" s="39" t="s">
        <v>56</v>
      </c>
      <c r="D132" s="39" t="s">
        <v>3175</v>
      </c>
      <c r="E132" s="38" t="s">
        <v>3142</v>
      </c>
      <c r="F132" s="38" t="s">
        <v>3333</v>
      </c>
      <c r="G132" s="39">
        <v>20.74</v>
      </c>
      <c r="H132" s="40">
        <v>10.37</v>
      </c>
      <c r="I132" s="194"/>
    </row>
    <row r="133" spans="1:9" x14ac:dyDescent="0.2">
      <c r="A133" s="37" t="s">
        <v>3165</v>
      </c>
      <c r="B133" s="38" t="s">
        <v>3322</v>
      </c>
      <c r="C133" s="39" t="s">
        <v>56</v>
      </c>
      <c r="D133" s="39" t="s">
        <v>3323</v>
      </c>
      <c r="E133" s="38" t="s">
        <v>3142</v>
      </c>
      <c r="F133" s="38" t="s">
        <v>3333</v>
      </c>
      <c r="G133" s="39">
        <v>25.04</v>
      </c>
      <c r="H133" s="40">
        <v>12.52</v>
      </c>
      <c r="I133" s="194"/>
    </row>
    <row r="134" spans="1:9" ht="19.5" x14ac:dyDescent="0.2">
      <c r="A134" s="37" t="s">
        <v>66</v>
      </c>
      <c r="B134" s="38" t="s">
        <v>3334</v>
      </c>
      <c r="C134" s="39" t="s">
        <v>56</v>
      </c>
      <c r="D134" s="39" t="s">
        <v>3335</v>
      </c>
      <c r="E134" s="38" t="s">
        <v>71</v>
      </c>
      <c r="F134" s="38" t="s">
        <v>6</v>
      </c>
      <c r="G134" s="39">
        <v>156.80000000000001</v>
      </c>
      <c r="H134" s="40">
        <v>156.80000000000001</v>
      </c>
      <c r="I134" s="194"/>
    </row>
    <row r="135" spans="1:9" x14ac:dyDescent="0.2">
      <c r="A135" s="37" t="s">
        <v>66</v>
      </c>
      <c r="B135" s="38" t="s">
        <v>3336</v>
      </c>
      <c r="C135" s="39" t="s">
        <v>56</v>
      </c>
      <c r="D135" s="39" t="s">
        <v>3337</v>
      </c>
      <c r="E135" s="38" t="s">
        <v>71</v>
      </c>
      <c r="F135" s="38" t="s">
        <v>3338</v>
      </c>
      <c r="G135" s="39">
        <v>5</v>
      </c>
      <c r="H135" s="40">
        <v>0.15</v>
      </c>
      <c r="I135" s="194"/>
    </row>
    <row r="136" spans="1:9" x14ac:dyDescent="0.2">
      <c r="A136" s="37" t="s">
        <v>478</v>
      </c>
      <c r="B136" s="38" t="s">
        <v>42</v>
      </c>
      <c r="C136" s="39" t="s">
        <v>43</v>
      </c>
      <c r="D136" s="39" t="s">
        <v>3</v>
      </c>
      <c r="E136" s="38" t="s">
        <v>44</v>
      </c>
      <c r="F136" s="38" t="s">
        <v>45</v>
      </c>
      <c r="G136" s="39" t="s">
        <v>46</v>
      </c>
      <c r="H136" s="40" t="s">
        <v>4</v>
      </c>
      <c r="I136" s="194"/>
    </row>
    <row r="137" spans="1:9" x14ac:dyDescent="0.2">
      <c r="A137" s="37" t="s">
        <v>60</v>
      </c>
      <c r="B137" s="38" t="s">
        <v>479</v>
      </c>
      <c r="C137" s="39" t="s">
        <v>69</v>
      </c>
      <c r="D137" s="39" t="s">
        <v>480</v>
      </c>
      <c r="E137" s="38" t="s">
        <v>71</v>
      </c>
      <c r="F137" s="38" t="s">
        <v>6</v>
      </c>
      <c r="G137" s="39">
        <v>252.43</v>
      </c>
      <c r="H137" s="40">
        <v>252.43</v>
      </c>
      <c r="I137" s="194"/>
    </row>
    <row r="138" spans="1:9" x14ac:dyDescent="0.2">
      <c r="A138" s="37" t="s">
        <v>3165</v>
      </c>
      <c r="B138" s="38" t="s">
        <v>3171</v>
      </c>
      <c r="C138" s="39" t="s">
        <v>56</v>
      </c>
      <c r="D138" s="39" t="s">
        <v>3172</v>
      </c>
      <c r="E138" s="38" t="s">
        <v>3142</v>
      </c>
      <c r="F138" s="38" t="s">
        <v>3339</v>
      </c>
      <c r="G138" s="39">
        <v>25.75</v>
      </c>
      <c r="H138" s="40">
        <v>6.43</v>
      </c>
      <c r="I138" s="194"/>
    </row>
    <row r="139" spans="1:9" x14ac:dyDescent="0.2">
      <c r="A139" s="37" t="s">
        <v>66</v>
      </c>
      <c r="B139" s="38" t="s">
        <v>3340</v>
      </c>
      <c r="C139" s="39" t="s">
        <v>3341</v>
      </c>
      <c r="D139" s="39" t="s">
        <v>5016</v>
      </c>
      <c r="E139" s="38" t="s">
        <v>71</v>
      </c>
      <c r="F139" s="38" t="s">
        <v>6</v>
      </c>
      <c r="G139" s="39">
        <v>246</v>
      </c>
      <c r="H139" s="40">
        <v>246</v>
      </c>
      <c r="I139" s="194"/>
    </row>
    <row r="140" spans="1:9" x14ac:dyDescent="0.2">
      <c r="A140" s="37" t="s">
        <v>482</v>
      </c>
      <c r="B140" s="38" t="s">
        <v>42</v>
      </c>
      <c r="C140" s="39" t="s">
        <v>43</v>
      </c>
      <c r="D140" s="39" t="s">
        <v>3</v>
      </c>
      <c r="E140" s="38" t="s">
        <v>44</v>
      </c>
      <c r="F140" s="38" t="s">
        <v>45</v>
      </c>
      <c r="G140" s="39" t="s">
        <v>46</v>
      </c>
      <c r="H140" s="40" t="s">
        <v>4</v>
      </c>
      <c r="I140" s="194"/>
    </row>
    <row r="141" spans="1:9" x14ac:dyDescent="0.2">
      <c r="A141" s="37" t="s">
        <v>60</v>
      </c>
      <c r="B141" s="38" t="s">
        <v>483</v>
      </c>
      <c r="C141" s="39" t="s">
        <v>69</v>
      </c>
      <c r="D141" s="39" t="s">
        <v>484</v>
      </c>
      <c r="E141" s="38" t="s">
        <v>71</v>
      </c>
      <c r="F141" s="38" t="s">
        <v>6</v>
      </c>
      <c r="G141" s="39">
        <v>62.96</v>
      </c>
      <c r="H141" s="40">
        <v>62.96</v>
      </c>
      <c r="I141" s="194"/>
    </row>
    <row r="142" spans="1:9" x14ac:dyDescent="0.2">
      <c r="A142" s="37" t="s">
        <v>3165</v>
      </c>
      <c r="B142" s="38" t="s">
        <v>3174</v>
      </c>
      <c r="C142" s="39" t="s">
        <v>56</v>
      </c>
      <c r="D142" s="39" t="s">
        <v>3175</v>
      </c>
      <c r="E142" s="38" t="s">
        <v>3142</v>
      </c>
      <c r="F142" s="38" t="s">
        <v>3343</v>
      </c>
      <c r="G142" s="39">
        <v>20.74</v>
      </c>
      <c r="H142" s="40">
        <v>2.06</v>
      </c>
      <c r="I142" s="194"/>
    </row>
    <row r="143" spans="1:9" x14ac:dyDescent="0.2">
      <c r="A143" s="37" t="s">
        <v>3165</v>
      </c>
      <c r="B143" s="38" t="s">
        <v>3322</v>
      </c>
      <c r="C143" s="39" t="s">
        <v>56</v>
      </c>
      <c r="D143" s="39" t="s">
        <v>3323</v>
      </c>
      <c r="E143" s="38" t="s">
        <v>3142</v>
      </c>
      <c r="F143" s="38" t="s">
        <v>3344</v>
      </c>
      <c r="G143" s="39">
        <v>25.04</v>
      </c>
      <c r="H143" s="40">
        <v>7.91</v>
      </c>
      <c r="I143" s="194"/>
    </row>
    <row r="144" spans="1:9" x14ac:dyDescent="0.2">
      <c r="A144" s="37" t="s">
        <v>66</v>
      </c>
      <c r="B144" s="38" t="s">
        <v>3345</v>
      </c>
      <c r="C144" s="39" t="s">
        <v>56</v>
      </c>
      <c r="D144" s="39" t="s">
        <v>484</v>
      </c>
      <c r="E144" s="38" t="s">
        <v>71</v>
      </c>
      <c r="F144" s="38" t="s">
        <v>6</v>
      </c>
      <c r="G144" s="39">
        <v>52.99</v>
      </c>
      <c r="H144" s="40">
        <v>52.99</v>
      </c>
      <c r="I144" s="194"/>
    </row>
    <row r="145" spans="1:9" x14ac:dyDescent="0.2">
      <c r="A145" s="37" t="s">
        <v>520</v>
      </c>
      <c r="B145" s="38" t="s">
        <v>42</v>
      </c>
      <c r="C145" s="39" t="s">
        <v>43</v>
      </c>
      <c r="D145" s="39" t="s">
        <v>3</v>
      </c>
      <c r="E145" s="38" t="s">
        <v>44</v>
      </c>
      <c r="F145" s="38" t="s">
        <v>45</v>
      </c>
      <c r="G145" s="39" t="s">
        <v>46</v>
      </c>
      <c r="H145" s="40" t="s">
        <v>4</v>
      </c>
      <c r="I145" s="194"/>
    </row>
    <row r="146" spans="1:9" ht="29.25" x14ac:dyDescent="0.2">
      <c r="A146" s="37" t="s">
        <v>60</v>
      </c>
      <c r="B146" s="38" t="s">
        <v>521</v>
      </c>
      <c r="C146" s="39" t="s">
        <v>69</v>
      </c>
      <c r="D146" s="39" t="s">
        <v>522</v>
      </c>
      <c r="E146" s="38" t="s">
        <v>71</v>
      </c>
      <c r="F146" s="38" t="s">
        <v>6</v>
      </c>
      <c r="G146" s="39">
        <v>214.97</v>
      </c>
      <c r="H146" s="40">
        <v>214.97</v>
      </c>
      <c r="I146" s="194"/>
    </row>
    <row r="147" spans="1:9" ht="29.25" x14ac:dyDescent="0.2">
      <c r="A147" s="37" t="s">
        <v>3165</v>
      </c>
      <c r="B147" s="38" t="s">
        <v>3346</v>
      </c>
      <c r="C147" s="39" t="s">
        <v>56</v>
      </c>
      <c r="D147" s="39" t="s">
        <v>3347</v>
      </c>
      <c r="E147" s="38" t="s">
        <v>131</v>
      </c>
      <c r="F147" s="38" t="s">
        <v>3348</v>
      </c>
      <c r="G147" s="39">
        <v>568.57000000000005</v>
      </c>
      <c r="H147" s="40">
        <v>12.96</v>
      </c>
      <c r="I147" s="194"/>
    </row>
    <row r="148" spans="1:9" x14ac:dyDescent="0.2">
      <c r="A148" s="37" t="s">
        <v>3165</v>
      </c>
      <c r="B148" s="38" t="s">
        <v>3171</v>
      </c>
      <c r="C148" s="39" t="s">
        <v>56</v>
      </c>
      <c r="D148" s="39" t="s">
        <v>3172</v>
      </c>
      <c r="E148" s="38" t="s">
        <v>3142</v>
      </c>
      <c r="F148" s="38" t="s">
        <v>3349</v>
      </c>
      <c r="G148" s="39">
        <v>25.75</v>
      </c>
      <c r="H148" s="40">
        <v>48.92</v>
      </c>
      <c r="I148" s="194"/>
    </row>
    <row r="149" spans="1:9" x14ac:dyDescent="0.2">
      <c r="A149" s="37" t="s">
        <v>3165</v>
      </c>
      <c r="B149" s="38" t="s">
        <v>3174</v>
      </c>
      <c r="C149" s="39" t="s">
        <v>56</v>
      </c>
      <c r="D149" s="39" t="s">
        <v>3175</v>
      </c>
      <c r="E149" s="38" t="s">
        <v>3142</v>
      </c>
      <c r="F149" s="38" t="s">
        <v>3350</v>
      </c>
      <c r="G149" s="39">
        <v>20.74</v>
      </c>
      <c r="H149" s="40">
        <v>34.22</v>
      </c>
      <c r="I149" s="194"/>
    </row>
    <row r="150" spans="1:9" ht="19.5" x14ac:dyDescent="0.2">
      <c r="A150" s="37" t="s">
        <v>3165</v>
      </c>
      <c r="B150" s="38" t="s">
        <v>3351</v>
      </c>
      <c r="C150" s="39" t="s">
        <v>56</v>
      </c>
      <c r="D150" s="39" t="s">
        <v>3352</v>
      </c>
      <c r="E150" s="38" t="s">
        <v>131</v>
      </c>
      <c r="F150" s="38" t="s">
        <v>3353</v>
      </c>
      <c r="G150" s="39">
        <v>476.39</v>
      </c>
      <c r="H150" s="40">
        <v>7.86</v>
      </c>
      <c r="I150" s="194"/>
    </row>
    <row r="151" spans="1:9" x14ac:dyDescent="0.2">
      <c r="A151" s="37" t="s">
        <v>3165</v>
      </c>
      <c r="B151" s="38" t="s">
        <v>2143</v>
      </c>
      <c r="C151" s="39" t="s">
        <v>56</v>
      </c>
      <c r="D151" s="39" t="s">
        <v>2144</v>
      </c>
      <c r="E151" s="38" t="s">
        <v>131</v>
      </c>
      <c r="F151" s="38" t="s">
        <v>3354</v>
      </c>
      <c r="G151" s="39">
        <v>82.04</v>
      </c>
      <c r="H151" s="40">
        <v>17.72</v>
      </c>
      <c r="I151" s="194"/>
    </row>
    <row r="152" spans="1:9" ht="19.5" x14ac:dyDescent="0.2">
      <c r="A152" s="37" t="s">
        <v>3165</v>
      </c>
      <c r="B152" s="38" t="s">
        <v>3355</v>
      </c>
      <c r="C152" s="39" t="s">
        <v>56</v>
      </c>
      <c r="D152" s="39" t="s">
        <v>3356</v>
      </c>
      <c r="E152" s="38" t="s">
        <v>131</v>
      </c>
      <c r="F152" s="38" t="s">
        <v>3357</v>
      </c>
      <c r="G152" s="39">
        <v>424.23</v>
      </c>
      <c r="H152" s="40">
        <v>7.63</v>
      </c>
      <c r="I152" s="194"/>
    </row>
    <row r="153" spans="1:9" x14ac:dyDescent="0.2">
      <c r="A153" s="37" t="s">
        <v>3165</v>
      </c>
      <c r="B153" s="38" t="s">
        <v>3358</v>
      </c>
      <c r="C153" s="39" t="s">
        <v>69</v>
      </c>
      <c r="D153" s="39" t="s">
        <v>3359</v>
      </c>
      <c r="E153" s="38" t="s">
        <v>71</v>
      </c>
      <c r="F153" s="38" t="s">
        <v>6</v>
      </c>
      <c r="G153" s="39">
        <v>34.18</v>
      </c>
      <c r="H153" s="40">
        <v>34.18</v>
      </c>
      <c r="I153" s="194"/>
    </row>
    <row r="154" spans="1:9" x14ac:dyDescent="0.2">
      <c r="A154" s="37" t="s">
        <v>66</v>
      </c>
      <c r="B154" s="38" t="s">
        <v>3360</v>
      </c>
      <c r="C154" s="39" t="s">
        <v>56</v>
      </c>
      <c r="D154" s="39" t="s">
        <v>3361</v>
      </c>
      <c r="E154" s="38" t="s">
        <v>114</v>
      </c>
      <c r="F154" s="38" t="s">
        <v>3182</v>
      </c>
      <c r="G154" s="39">
        <v>0.8</v>
      </c>
      <c r="H154" s="40">
        <v>0.64</v>
      </c>
      <c r="I154" s="194"/>
    </row>
    <row r="155" spans="1:9" x14ac:dyDescent="0.2">
      <c r="A155" s="37" t="s">
        <v>66</v>
      </c>
      <c r="B155" s="38" t="s">
        <v>3362</v>
      </c>
      <c r="C155" s="39" t="s">
        <v>56</v>
      </c>
      <c r="D155" s="39" t="s">
        <v>3363</v>
      </c>
      <c r="E155" s="38" t="s">
        <v>71</v>
      </c>
      <c r="F155" s="38" t="s">
        <v>3364</v>
      </c>
      <c r="G155" s="39">
        <v>0.67</v>
      </c>
      <c r="H155" s="40">
        <v>50.84</v>
      </c>
      <c r="I155" s="194"/>
    </row>
    <row r="156" spans="1:9" x14ac:dyDescent="0.2">
      <c r="A156" s="37" t="s">
        <v>576</v>
      </c>
      <c r="B156" s="38" t="s">
        <v>42</v>
      </c>
      <c r="C156" s="39" t="s">
        <v>43</v>
      </c>
      <c r="D156" s="39" t="s">
        <v>3</v>
      </c>
      <c r="E156" s="38" t="s">
        <v>44</v>
      </c>
      <c r="F156" s="38" t="s">
        <v>45</v>
      </c>
      <c r="G156" s="39" t="s">
        <v>46</v>
      </c>
      <c r="H156" s="40" t="s">
        <v>4</v>
      </c>
      <c r="I156" s="194"/>
    </row>
    <row r="157" spans="1:9" x14ac:dyDescent="0.2">
      <c r="A157" s="37" t="s">
        <v>60</v>
      </c>
      <c r="B157" s="38" t="s">
        <v>577</v>
      </c>
      <c r="C157" s="39" t="s">
        <v>69</v>
      </c>
      <c r="D157" s="39" t="s">
        <v>578</v>
      </c>
      <c r="E157" s="38" t="s">
        <v>71</v>
      </c>
      <c r="F157" s="38" t="s">
        <v>6</v>
      </c>
      <c r="G157" s="39">
        <v>3.84</v>
      </c>
      <c r="H157" s="40">
        <v>3.84</v>
      </c>
      <c r="I157" s="194"/>
    </row>
    <row r="158" spans="1:9" x14ac:dyDescent="0.2">
      <c r="A158" s="37" t="s">
        <v>3165</v>
      </c>
      <c r="B158" s="38" t="s">
        <v>3365</v>
      </c>
      <c r="C158" s="39" t="s">
        <v>56</v>
      </c>
      <c r="D158" s="39" t="s">
        <v>3366</v>
      </c>
      <c r="E158" s="38" t="s">
        <v>3142</v>
      </c>
      <c r="F158" s="38" t="s">
        <v>2230</v>
      </c>
      <c r="G158" s="39">
        <v>20.68</v>
      </c>
      <c r="H158" s="40">
        <v>1.65</v>
      </c>
      <c r="I158" s="194"/>
    </row>
    <row r="159" spans="1:9" x14ac:dyDescent="0.2">
      <c r="A159" s="37" t="s">
        <v>3165</v>
      </c>
      <c r="B159" s="38" t="s">
        <v>3322</v>
      </c>
      <c r="C159" s="39" t="s">
        <v>56</v>
      </c>
      <c r="D159" s="39" t="s">
        <v>3323</v>
      </c>
      <c r="E159" s="38" t="s">
        <v>3142</v>
      </c>
      <c r="F159" s="38" t="s">
        <v>3367</v>
      </c>
      <c r="G159" s="39">
        <v>25.04</v>
      </c>
      <c r="H159" s="40">
        <v>0.5</v>
      </c>
      <c r="I159" s="194"/>
    </row>
    <row r="160" spans="1:9" x14ac:dyDescent="0.2">
      <c r="A160" s="37" t="s">
        <v>66</v>
      </c>
      <c r="B160" s="38" t="s">
        <v>1701</v>
      </c>
      <c r="C160" s="39" t="s">
        <v>56</v>
      </c>
      <c r="D160" s="39" t="s">
        <v>1702</v>
      </c>
      <c r="E160" s="38" t="s">
        <v>71</v>
      </c>
      <c r="F160" s="38" t="s">
        <v>6</v>
      </c>
      <c r="G160" s="39">
        <v>1.69</v>
      </c>
      <c r="H160" s="40">
        <v>1.69</v>
      </c>
      <c r="I160" s="194"/>
    </row>
    <row r="161" spans="1:9" x14ac:dyDescent="0.2">
      <c r="A161" s="37" t="s">
        <v>579</v>
      </c>
      <c r="B161" s="38" t="s">
        <v>42</v>
      </c>
      <c r="C161" s="39" t="s">
        <v>43</v>
      </c>
      <c r="D161" s="39" t="s">
        <v>3</v>
      </c>
      <c r="E161" s="38" t="s">
        <v>44</v>
      </c>
      <c r="F161" s="38" t="s">
        <v>45</v>
      </c>
      <c r="G161" s="39" t="s">
        <v>46</v>
      </c>
      <c r="H161" s="40" t="s">
        <v>4</v>
      </c>
      <c r="I161" s="194"/>
    </row>
    <row r="162" spans="1:9" x14ac:dyDescent="0.2">
      <c r="A162" s="37" t="s">
        <v>60</v>
      </c>
      <c r="B162" s="38" t="s">
        <v>580</v>
      </c>
      <c r="C162" s="39" t="s">
        <v>69</v>
      </c>
      <c r="D162" s="39" t="s">
        <v>581</v>
      </c>
      <c r="E162" s="38" t="s">
        <v>71</v>
      </c>
      <c r="F162" s="38" t="s">
        <v>6</v>
      </c>
      <c r="G162" s="39">
        <v>7.14</v>
      </c>
      <c r="H162" s="40">
        <v>7.14</v>
      </c>
      <c r="I162" s="194"/>
    </row>
    <row r="163" spans="1:9" x14ac:dyDescent="0.2">
      <c r="A163" s="37" t="s">
        <v>3165</v>
      </c>
      <c r="B163" s="38" t="s">
        <v>3365</v>
      </c>
      <c r="C163" s="39" t="s">
        <v>56</v>
      </c>
      <c r="D163" s="39" t="s">
        <v>3366</v>
      </c>
      <c r="E163" s="38" t="s">
        <v>3142</v>
      </c>
      <c r="F163" s="38" t="s">
        <v>3368</v>
      </c>
      <c r="G163" s="39">
        <v>20.68</v>
      </c>
      <c r="H163" s="40">
        <v>3.12</v>
      </c>
      <c r="I163" s="194"/>
    </row>
    <row r="164" spans="1:9" x14ac:dyDescent="0.2">
      <c r="A164" s="37" t="s">
        <v>3165</v>
      </c>
      <c r="B164" s="38" t="s">
        <v>3322</v>
      </c>
      <c r="C164" s="39" t="s">
        <v>56</v>
      </c>
      <c r="D164" s="39" t="s">
        <v>3323</v>
      </c>
      <c r="E164" s="38" t="s">
        <v>3142</v>
      </c>
      <c r="F164" s="38" t="s">
        <v>3367</v>
      </c>
      <c r="G164" s="39">
        <v>25.04</v>
      </c>
      <c r="H164" s="40">
        <v>0.5</v>
      </c>
      <c r="I164" s="194"/>
    </row>
    <row r="165" spans="1:9" x14ac:dyDescent="0.2">
      <c r="A165" s="37" t="s">
        <v>66</v>
      </c>
      <c r="B165" s="38" t="s">
        <v>3369</v>
      </c>
      <c r="C165" s="39" t="s">
        <v>56</v>
      </c>
      <c r="D165" s="39" t="s">
        <v>3370</v>
      </c>
      <c r="E165" s="38" t="s">
        <v>71</v>
      </c>
      <c r="F165" s="38" t="s">
        <v>6</v>
      </c>
      <c r="G165" s="39">
        <v>3.52</v>
      </c>
      <c r="H165" s="40">
        <v>3.52</v>
      </c>
      <c r="I165" s="194"/>
    </row>
    <row r="166" spans="1:9" x14ac:dyDescent="0.2">
      <c r="A166" s="37" t="s">
        <v>631</v>
      </c>
      <c r="B166" s="38" t="s">
        <v>42</v>
      </c>
      <c r="C166" s="39" t="s">
        <v>43</v>
      </c>
      <c r="D166" s="39" t="s">
        <v>3</v>
      </c>
      <c r="E166" s="38" t="s">
        <v>44</v>
      </c>
      <c r="F166" s="38" t="s">
        <v>45</v>
      </c>
      <c r="G166" s="39" t="s">
        <v>46</v>
      </c>
      <c r="H166" s="40" t="s">
        <v>4</v>
      </c>
      <c r="I166" s="194"/>
    </row>
    <row r="167" spans="1:9" ht="39" x14ac:dyDescent="0.2">
      <c r="A167" s="37" t="s">
        <v>60</v>
      </c>
      <c r="B167" s="38" t="s">
        <v>632</v>
      </c>
      <c r="C167" s="39" t="s">
        <v>69</v>
      </c>
      <c r="D167" s="39" t="s">
        <v>633</v>
      </c>
      <c r="E167" s="38" t="s">
        <v>71</v>
      </c>
      <c r="F167" s="38" t="s">
        <v>6</v>
      </c>
      <c r="G167" s="39">
        <v>1786.98</v>
      </c>
      <c r="H167" s="40">
        <v>1786.98</v>
      </c>
      <c r="I167" s="194"/>
    </row>
    <row r="168" spans="1:9" ht="19.5" x14ac:dyDescent="0.2">
      <c r="A168" s="37" t="s">
        <v>3165</v>
      </c>
      <c r="B168" s="38" t="s">
        <v>3371</v>
      </c>
      <c r="C168" s="39" t="s">
        <v>56</v>
      </c>
      <c r="D168" s="39" t="s">
        <v>3372</v>
      </c>
      <c r="E168" s="38" t="s">
        <v>131</v>
      </c>
      <c r="F168" s="38" t="s">
        <v>3373</v>
      </c>
      <c r="G168" s="39">
        <v>720.03</v>
      </c>
      <c r="H168" s="40">
        <v>35.130000000000003</v>
      </c>
      <c r="I168" s="194"/>
    </row>
    <row r="169" spans="1:9" ht="19.5" x14ac:dyDescent="0.2">
      <c r="A169" s="37" t="s">
        <v>3165</v>
      </c>
      <c r="B169" s="38" t="s">
        <v>3374</v>
      </c>
      <c r="C169" s="39" t="s">
        <v>56</v>
      </c>
      <c r="D169" s="39" t="s">
        <v>3375</v>
      </c>
      <c r="E169" s="38" t="s">
        <v>131</v>
      </c>
      <c r="F169" s="38" t="s">
        <v>3376</v>
      </c>
      <c r="G169" s="39">
        <v>197.54</v>
      </c>
      <c r="H169" s="40">
        <v>7.75</v>
      </c>
      <c r="I169" s="194"/>
    </row>
    <row r="170" spans="1:9" ht="19.5" x14ac:dyDescent="0.2">
      <c r="A170" s="37" t="s">
        <v>3165</v>
      </c>
      <c r="B170" s="38" t="s">
        <v>3377</v>
      </c>
      <c r="C170" s="39" t="s">
        <v>56</v>
      </c>
      <c r="D170" s="39" t="s">
        <v>3378</v>
      </c>
      <c r="E170" s="38" t="s">
        <v>131</v>
      </c>
      <c r="F170" s="38" t="s">
        <v>3379</v>
      </c>
      <c r="G170" s="39">
        <v>431.21</v>
      </c>
      <c r="H170" s="40">
        <v>25.87</v>
      </c>
      <c r="I170" s="194"/>
    </row>
    <row r="171" spans="1:9" x14ac:dyDescent="0.2">
      <c r="A171" s="37" t="s">
        <v>3165</v>
      </c>
      <c r="B171" s="38" t="s">
        <v>3174</v>
      </c>
      <c r="C171" s="39" t="s">
        <v>56</v>
      </c>
      <c r="D171" s="39" t="s">
        <v>3175</v>
      </c>
      <c r="E171" s="38" t="s">
        <v>3142</v>
      </c>
      <c r="F171" s="38" t="s">
        <v>36</v>
      </c>
      <c r="G171" s="39">
        <v>20.74</v>
      </c>
      <c r="H171" s="40">
        <v>331.84</v>
      </c>
      <c r="I171" s="194"/>
    </row>
    <row r="172" spans="1:9" x14ac:dyDescent="0.2">
      <c r="A172" s="37" t="s">
        <v>3165</v>
      </c>
      <c r="B172" s="38" t="s">
        <v>3380</v>
      </c>
      <c r="C172" s="39" t="s">
        <v>69</v>
      </c>
      <c r="D172" s="39" t="s">
        <v>3381</v>
      </c>
      <c r="E172" s="38" t="s">
        <v>58</v>
      </c>
      <c r="F172" s="38" t="s">
        <v>3382</v>
      </c>
      <c r="G172" s="39">
        <v>143.51</v>
      </c>
      <c r="H172" s="40">
        <v>162.16</v>
      </c>
      <c r="I172" s="194"/>
    </row>
    <row r="173" spans="1:9" x14ac:dyDescent="0.2">
      <c r="A173" s="37" t="s">
        <v>66</v>
      </c>
      <c r="B173" s="38" t="s">
        <v>3383</v>
      </c>
      <c r="C173" s="39" t="s">
        <v>56</v>
      </c>
      <c r="D173" s="39" t="s">
        <v>3384</v>
      </c>
      <c r="E173" s="38" t="s">
        <v>114</v>
      </c>
      <c r="F173" s="38" t="s">
        <v>3385</v>
      </c>
      <c r="G173" s="39">
        <v>22.41</v>
      </c>
      <c r="H173" s="40">
        <v>3.04</v>
      </c>
      <c r="I173" s="194"/>
    </row>
    <row r="174" spans="1:9" x14ac:dyDescent="0.2">
      <c r="A174" s="37" t="s">
        <v>66</v>
      </c>
      <c r="B174" s="38" t="s">
        <v>3386</v>
      </c>
      <c r="C174" s="39" t="s">
        <v>56</v>
      </c>
      <c r="D174" s="39" t="s">
        <v>3387</v>
      </c>
      <c r="E174" s="38" t="s">
        <v>85</v>
      </c>
      <c r="F174" s="38" t="s">
        <v>3388</v>
      </c>
      <c r="G174" s="39">
        <v>1.68</v>
      </c>
      <c r="H174" s="40">
        <v>3.52</v>
      </c>
      <c r="I174" s="194"/>
    </row>
    <row r="175" spans="1:9" ht="19.5" x14ac:dyDescent="0.2">
      <c r="A175" s="37" t="s">
        <v>66</v>
      </c>
      <c r="B175" s="38" t="s">
        <v>3389</v>
      </c>
      <c r="C175" s="39" t="s">
        <v>56</v>
      </c>
      <c r="D175" s="39" t="s">
        <v>3390</v>
      </c>
      <c r="E175" s="38" t="s">
        <v>85</v>
      </c>
      <c r="F175" s="38" t="s">
        <v>3391</v>
      </c>
      <c r="G175" s="39">
        <v>28.25</v>
      </c>
      <c r="H175" s="40">
        <v>71.19</v>
      </c>
      <c r="I175" s="194"/>
    </row>
    <row r="176" spans="1:9" x14ac:dyDescent="0.2">
      <c r="A176" s="37" t="s">
        <v>66</v>
      </c>
      <c r="B176" s="38" t="s">
        <v>3392</v>
      </c>
      <c r="C176" s="39" t="s">
        <v>56</v>
      </c>
      <c r="D176" s="39" t="s">
        <v>3393</v>
      </c>
      <c r="E176" s="38" t="s">
        <v>71</v>
      </c>
      <c r="F176" s="38" t="s">
        <v>6</v>
      </c>
      <c r="G176" s="39">
        <v>9.9</v>
      </c>
      <c r="H176" s="40">
        <v>9.9</v>
      </c>
      <c r="I176" s="194"/>
    </row>
    <row r="177" spans="1:9" x14ac:dyDescent="0.2">
      <c r="A177" s="37" t="s">
        <v>66</v>
      </c>
      <c r="B177" s="38" t="s">
        <v>3394</v>
      </c>
      <c r="C177" s="39" t="s">
        <v>56</v>
      </c>
      <c r="D177" s="39" t="s">
        <v>3395</v>
      </c>
      <c r="E177" s="38" t="s">
        <v>85</v>
      </c>
      <c r="F177" s="38" t="s">
        <v>3239</v>
      </c>
      <c r="G177" s="39">
        <v>15.29</v>
      </c>
      <c r="H177" s="40">
        <v>3.05</v>
      </c>
      <c r="I177" s="194"/>
    </row>
    <row r="178" spans="1:9" x14ac:dyDescent="0.2">
      <c r="A178" s="37" t="s">
        <v>66</v>
      </c>
      <c r="B178" s="38" t="s">
        <v>3396</v>
      </c>
      <c r="C178" s="39" t="s">
        <v>3397</v>
      </c>
      <c r="D178" s="39" t="s">
        <v>3398</v>
      </c>
      <c r="E178" s="38" t="s">
        <v>131</v>
      </c>
      <c r="F178" s="38" t="s">
        <v>3379</v>
      </c>
      <c r="G178" s="39">
        <v>136.24</v>
      </c>
      <c r="H178" s="40">
        <v>8.17</v>
      </c>
      <c r="I178" s="194"/>
    </row>
    <row r="179" spans="1:9" ht="19.5" x14ac:dyDescent="0.2">
      <c r="A179" s="37" t="s">
        <v>66</v>
      </c>
      <c r="B179" s="38" t="s">
        <v>3399</v>
      </c>
      <c r="C179" s="39" t="s">
        <v>56</v>
      </c>
      <c r="D179" s="39" t="s">
        <v>3400</v>
      </c>
      <c r="E179" s="38" t="s">
        <v>71</v>
      </c>
      <c r="F179" s="38" t="s">
        <v>12</v>
      </c>
      <c r="G179" s="39">
        <v>281.33999999999997</v>
      </c>
      <c r="H179" s="40">
        <v>1125.3599999999999</v>
      </c>
      <c r="I179" s="194"/>
    </row>
    <row r="180" spans="1:9" x14ac:dyDescent="0.2">
      <c r="A180" s="37" t="s">
        <v>635</v>
      </c>
      <c r="B180" s="38" t="s">
        <v>42</v>
      </c>
      <c r="C180" s="39" t="s">
        <v>43</v>
      </c>
      <c r="D180" s="39" t="s">
        <v>3</v>
      </c>
      <c r="E180" s="38" t="s">
        <v>44</v>
      </c>
      <c r="F180" s="38" t="s">
        <v>45</v>
      </c>
      <c r="G180" s="39" t="s">
        <v>46</v>
      </c>
      <c r="H180" s="40" t="s">
        <v>4</v>
      </c>
      <c r="I180" s="194"/>
    </row>
    <row r="181" spans="1:9" ht="39" x14ac:dyDescent="0.2">
      <c r="A181" s="37" t="s">
        <v>60</v>
      </c>
      <c r="B181" s="38" t="s">
        <v>636</v>
      </c>
      <c r="C181" s="39" t="s">
        <v>69</v>
      </c>
      <c r="D181" s="39" t="s">
        <v>637</v>
      </c>
      <c r="E181" s="38" t="s">
        <v>71</v>
      </c>
      <c r="F181" s="38" t="s">
        <v>6</v>
      </c>
      <c r="G181" s="39">
        <v>3254.05</v>
      </c>
      <c r="H181" s="40">
        <v>3254.05</v>
      </c>
      <c r="I181" s="194"/>
    </row>
    <row r="182" spans="1:9" ht="19.5" x14ac:dyDescent="0.2">
      <c r="A182" s="37" t="s">
        <v>3165</v>
      </c>
      <c r="B182" s="38" t="s">
        <v>3371</v>
      </c>
      <c r="C182" s="39" t="s">
        <v>56</v>
      </c>
      <c r="D182" s="39" t="s">
        <v>3372</v>
      </c>
      <c r="E182" s="38" t="s">
        <v>131</v>
      </c>
      <c r="F182" s="38" t="s">
        <v>3401</v>
      </c>
      <c r="G182" s="39">
        <v>720.03</v>
      </c>
      <c r="H182" s="40">
        <v>49.26</v>
      </c>
      <c r="I182" s="194"/>
    </row>
    <row r="183" spans="1:9" ht="19.5" x14ac:dyDescent="0.2">
      <c r="A183" s="37" t="s">
        <v>3165</v>
      </c>
      <c r="B183" s="38" t="s">
        <v>3377</v>
      </c>
      <c r="C183" s="39" t="s">
        <v>56</v>
      </c>
      <c r="D183" s="39" t="s">
        <v>3378</v>
      </c>
      <c r="E183" s="38" t="s">
        <v>131</v>
      </c>
      <c r="F183" s="38" t="s">
        <v>3379</v>
      </c>
      <c r="G183" s="39">
        <v>431.21</v>
      </c>
      <c r="H183" s="40">
        <v>25.87</v>
      </c>
      <c r="I183" s="194"/>
    </row>
    <row r="184" spans="1:9" ht="19.5" x14ac:dyDescent="0.2">
      <c r="A184" s="37" t="s">
        <v>3165</v>
      </c>
      <c r="B184" s="38" t="s">
        <v>3402</v>
      </c>
      <c r="C184" s="39" t="s">
        <v>56</v>
      </c>
      <c r="D184" s="39" t="s">
        <v>3403</v>
      </c>
      <c r="E184" s="38" t="s">
        <v>131</v>
      </c>
      <c r="F184" s="38" t="s">
        <v>3376</v>
      </c>
      <c r="G184" s="39">
        <v>384.78</v>
      </c>
      <c r="H184" s="40">
        <v>15.1</v>
      </c>
      <c r="I184" s="194"/>
    </row>
    <row r="185" spans="1:9" x14ac:dyDescent="0.2">
      <c r="A185" s="37" t="s">
        <v>3165</v>
      </c>
      <c r="B185" s="38" t="s">
        <v>3174</v>
      </c>
      <c r="C185" s="39" t="s">
        <v>56</v>
      </c>
      <c r="D185" s="39" t="s">
        <v>3175</v>
      </c>
      <c r="E185" s="38" t="s">
        <v>3142</v>
      </c>
      <c r="F185" s="38" t="s">
        <v>36</v>
      </c>
      <c r="G185" s="39">
        <v>20.74</v>
      </c>
      <c r="H185" s="40">
        <v>331.84</v>
      </c>
      <c r="I185" s="194"/>
    </row>
    <row r="186" spans="1:9" x14ac:dyDescent="0.2">
      <c r="A186" s="37" t="s">
        <v>3165</v>
      </c>
      <c r="B186" s="38" t="s">
        <v>3380</v>
      </c>
      <c r="C186" s="39" t="s">
        <v>69</v>
      </c>
      <c r="D186" s="39" t="s">
        <v>3381</v>
      </c>
      <c r="E186" s="38" t="s">
        <v>58</v>
      </c>
      <c r="F186" s="38" t="s">
        <v>3382</v>
      </c>
      <c r="G186" s="39">
        <v>143.51</v>
      </c>
      <c r="H186" s="40">
        <v>162.16</v>
      </c>
      <c r="I186" s="194"/>
    </row>
    <row r="187" spans="1:9" x14ac:dyDescent="0.2">
      <c r="A187" s="37" t="s">
        <v>66</v>
      </c>
      <c r="B187" s="38" t="s">
        <v>3383</v>
      </c>
      <c r="C187" s="39" t="s">
        <v>56</v>
      </c>
      <c r="D187" s="39" t="s">
        <v>3384</v>
      </c>
      <c r="E187" s="38" t="s">
        <v>114</v>
      </c>
      <c r="F187" s="38" t="s">
        <v>3385</v>
      </c>
      <c r="G187" s="39">
        <v>22.41</v>
      </c>
      <c r="H187" s="40">
        <v>3.04</v>
      </c>
      <c r="I187" s="194"/>
    </row>
    <row r="188" spans="1:9" x14ac:dyDescent="0.2">
      <c r="A188" s="37" t="s">
        <v>66</v>
      </c>
      <c r="B188" s="38" t="s">
        <v>3386</v>
      </c>
      <c r="C188" s="39" t="s">
        <v>56</v>
      </c>
      <c r="D188" s="39" t="s">
        <v>3387</v>
      </c>
      <c r="E188" s="38" t="s">
        <v>85</v>
      </c>
      <c r="F188" s="38" t="s">
        <v>3388</v>
      </c>
      <c r="G188" s="39">
        <v>1.68</v>
      </c>
      <c r="H188" s="40">
        <v>3.52</v>
      </c>
      <c r="I188" s="194"/>
    </row>
    <row r="189" spans="1:9" ht="19.5" x14ac:dyDescent="0.2">
      <c r="A189" s="37" t="s">
        <v>66</v>
      </c>
      <c r="B189" s="38" t="s">
        <v>3389</v>
      </c>
      <c r="C189" s="39" t="s">
        <v>56</v>
      </c>
      <c r="D189" s="39" t="s">
        <v>3390</v>
      </c>
      <c r="E189" s="38" t="s">
        <v>85</v>
      </c>
      <c r="F189" s="38" t="s">
        <v>3391</v>
      </c>
      <c r="G189" s="39">
        <v>28.25</v>
      </c>
      <c r="H189" s="40">
        <v>71.19</v>
      </c>
      <c r="I189" s="194"/>
    </row>
    <row r="190" spans="1:9" x14ac:dyDescent="0.2">
      <c r="A190" s="37" t="s">
        <v>66</v>
      </c>
      <c r="B190" s="38" t="s">
        <v>3392</v>
      </c>
      <c r="C190" s="39" t="s">
        <v>56</v>
      </c>
      <c r="D190" s="39" t="s">
        <v>3393</v>
      </c>
      <c r="E190" s="38" t="s">
        <v>71</v>
      </c>
      <c r="F190" s="38" t="s">
        <v>6</v>
      </c>
      <c r="G190" s="39">
        <v>9.9</v>
      </c>
      <c r="H190" s="40">
        <v>9.9</v>
      </c>
      <c r="I190" s="194"/>
    </row>
    <row r="191" spans="1:9" x14ac:dyDescent="0.2">
      <c r="A191" s="37" t="s">
        <v>66</v>
      </c>
      <c r="B191" s="38" t="s">
        <v>3394</v>
      </c>
      <c r="C191" s="39" t="s">
        <v>56</v>
      </c>
      <c r="D191" s="39" t="s">
        <v>3395</v>
      </c>
      <c r="E191" s="38" t="s">
        <v>85</v>
      </c>
      <c r="F191" s="38" t="s">
        <v>3239</v>
      </c>
      <c r="G191" s="39">
        <v>15.29</v>
      </c>
      <c r="H191" s="40">
        <v>3.05</v>
      </c>
      <c r="I191" s="194"/>
    </row>
    <row r="192" spans="1:9" x14ac:dyDescent="0.2">
      <c r="A192" s="37" t="s">
        <v>66</v>
      </c>
      <c r="B192" s="38" t="s">
        <v>3396</v>
      </c>
      <c r="C192" s="39" t="s">
        <v>3397</v>
      </c>
      <c r="D192" s="39" t="s">
        <v>3398</v>
      </c>
      <c r="E192" s="38" t="s">
        <v>131</v>
      </c>
      <c r="F192" s="38" t="s">
        <v>3404</v>
      </c>
      <c r="G192" s="39">
        <v>136.24</v>
      </c>
      <c r="H192" s="40">
        <v>13.52</v>
      </c>
      <c r="I192" s="194"/>
    </row>
    <row r="193" spans="1:9" ht="19.5" x14ac:dyDescent="0.2">
      <c r="A193" s="37" t="s">
        <v>66</v>
      </c>
      <c r="B193" s="38" t="s">
        <v>3405</v>
      </c>
      <c r="C193" s="39" t="s">
        <v>56</v>
      </c>
      <c r="D193" s="39" t="s">
        <v>3406</v>
      </c>
      <c r="E193" s="38" t="s">
        <v>71</v>
      </c>
      <c r="F193" s="38" t="s">
        <v>12</v>
      </c>
      <c r="G193" s="39">
        <v>641.4</v>
      </c>
      <c r="H193" s="40">
        <v>2565.6</v>
      </c>
      <c r="I193" s="194"/>
    </row>
    <row r="194" spans="1:9" x14ac:dyDescent="0.2">
      <c r="A194" s="37" t="s">
        <v>648</v>
      </c>
      <c r="B194" s="38" t="s">
        <v>42</v>
      </c>
      <c r="C194" s="39" t="s">
        <v>43</v>
      </c>
      <c r="D194" s="39" t="s">
        <v>3</v>
      </c>
      <c r="E194" s="38" t="s">
        <v>44</v>
      </c>
      <c r="F194" s="38" t="s">
        <v>45</v>
      </c>
      <c r="G194" s="39" t="s">
        <v>46</v>
      </c>
      <c r="H194" s="40" t="s">
        <v>4</v>
      </c>
      <c r="I194" s="194"/>
    </row>
    <row r="195" spans="1:9" x14ac:dyDescent="0.2">
      <c r="A195" s="37" t="s">
        <v>60</v>
      </c>
      <c r="B195" s="38" t="s">
        <v>649</v>
      </c>
      <c r="C195" s="39" t="s">
        <v>69</v>
      </c>
      <c r="D195" s="39" t="s">
        <v>650</v>
      </c>
      <c r="E195" s="38" t="s">
        <v>71</v>
      </c>
      <c r="F195" s="38" t="s">
        <v>6</v>
      </c>
      <c r="G195" s="39">
        <v>89.16</v>
      </c>
      <c r="H195" s="40">
        <v>89.16</v>
      </c>
      <c r="I195" s="194"/>
    </row>
    <row r="196" spans="1:9" x14ac:dyDescent="0.2">
      <c r="A196" s="37" t="s">
        <v>3165</v>
      </c>
      <c r="B196" s="38" t="s">
        <v>3365</v>
      </c>
      <c r="C196" s="39" t="s">
        <v>56</v>
      </c>
      <c r="D196" s="39" t="s">
        <v>3366</v>
      </c>
      <c r="E196" s="38" t="s">
        <v>3142</v>
      </c>
      <c r="F196" s="38" t="s">
        <v>3407</v>
      </c>
      <c r="G196" s="39">
        <v>20.68</v>
      </c>
      <c r="H196" s="40">
        <v>10.07</v>
      </c>
      <c r="I196" s="194"/>
    </row>
    <row r="197" spans="1:9" x14ac:dyDescent="0.2">
      <c r="A197" s="37" t="s">
        <v>3165</v>
      </c>
      <c r="B197" s="38" t="s">
        <v>3322</v>
      </c>
      <c r="C197" s="39" t="s">
        <v>56</v>
      </c>
      <c r="D197" s="39" t="s">
        <v>3323</v>
      </c>
      <c r="E197" s="38" t="s">
        <v>3142</v>
      </c>
      <c r="F197" s="38" t="s">
        <v>3407</v>
      </c>
      <c r="G197" s="39">
        <v>25.04</v>
      </c>
      <c r="H197" s="40">
        <v>12.19</v>
      </c>
      <c r="I197" s="194"/>
    </row>
    <row r="198" spans="1:9" x14ac:dyDescent="0.2">
      <c r="A198" s="37" t="s">
        <v>66</v>
      </c>
      <c r="B198" s="38" t="s">
        <v>3408</v>
      </c>
      <c r="C198" s="39" t="s">
        <v>3341</v>
      </c>
      <c r="D198" s="39" t="s">
        <v>5017</v>
      </c>
      <c r="E198" s="38" t="s">
        <v>71</v>
      </c>
      <c r="F198" s="38" t="s">
        <v>6</v>
      </c>
      <c r="G198" s="39">
        <v>66.900000000000006</v>
      </c>
      <c r="H198" s="40">
        <v>66.900000000000006</v>
      </c>
      <c r="I198" s="194"/>
    </row>
    <row r="199" spans="1:9" x14ac:dyDescent="0.2">
      <c r="A199" s="37" t="s">
        <v>656</v>
      </c>
      <c r="B199" s="38" t="s">
        <v>42</v>
      </c>
      <c r="C199" s="39" t="s">
        <v>43</v>
      </c>
      <c r="D199" s="39" t="s">
        <v>3</v>
      </c>
      <c r="E199" s="38" t="s">
        <v>44</v>
      </c>
      <c r="F199" s="38" t="s">
        <v>45</v>
      </c>
      <c r="G199" s="39" t="s">
        <v>46</v>
      </c>
      <c r="H199" s="40" t="s">
        <v>4</v>
      </c>
      <c r="I199" s="194"/>
    </row>
    <row r="200" spans="1:9" ht="19.5" x14ac:dyDescent="0.2">
      <c r="A200" s="37" t="s">
        <v>60</v>
      </c>
      <c r="B200" s="38" t="s">
        <v>657</v>
      </c>
      <c r="C200" s="39" t="s">
        <v>69</v>
      </c>
      <c r="D200" s="39" t="s">
        <v>658</v>
      </c>
      <c r="E200" s="38" t="s">
        <v>71</v>
      </c>
      <c r="F200" s="38" t="s">
        <v>6</v>
      </c>
      <c r="G200" s="39">
        <v>58.79</v>
      </c>
      <c r="H200" s="40">
        <v>58.79</v>
      </c>
      <c r="I200" s="194"/>
    </row>
    <row r="201" spans="1:9" x14ac:dyDescent="0.2">
      <c r="A201" s="37" t="s">
        <v>3165</v>
      </c>
      <c r="B201" s="38" t="s">
        <v>3365</v>
      </c>
      <c r="C201" s="39" t="s">
        <v>56</v>
      </c>
      <c r="D201" s="39" t="s">
        <v>3366</v>
      </c>
      <c r="E201" s="38" t="s">
        <v>3142</v>
      </c>
      <c r="F201" s="38" t="s">
        <v>3410</v>
      </c>
      <c r="G201" s="39">
        <v>20.68</v>
      </c>
      <c r="H201" s="40">
        <v>8.24</v>
      </c>
      <c r="I201" s="194"/>
    </row>
    <row r="202" spans="1:9" x14ac:dyDescent="0.2">
      <c r="A202" s="37" t="s">
        <v>3165</v>
      </c>
      <c r="B202" s="38" t="s">
        <v>3322</v>
      </c>
      <c r="C202" s="39" t="s">
        <v>56</v>
      </c>
      <c r="D202" s="39" t="s">
        <v>3323</v>
      </c>
      <c r="E202" s="38" t="s">
        <v>3142</v>
      </c>
      <c r="F202" s="38" t="s">
        <v>3410</v>
      </c>
      <c r="G202" s="39">
        <v>25.04</v>
      </c>
      <c r="H202" s="40">
        <v>9.98</v>
      </c>
      <c r="I202" s="194"/>
    </row>
    <row r="203" spans="1:9" x14ac:dyDescent="0.2">
      <c r="A203" s="37" t="s">
        <v>66</v>
      </c>
      <c r="B203" s="38" t="s">
        <v>3411</v>
      </c>
      <c r="C203" s="39" t="s">
        <v>56</v>
      </c>
      <c r="D203" s="39" t="s">
        <v>3412</v>
      </c>
      <c r="E203" s="38" t="s">
        <v>71</v>
      </c>
      <c r="F203" s="38" t="s">
        <v>3413</v>
      </c>
      <c r="G203" s="39">
        <v>76.56</v>
      </c>
      <c r="H203" s="40">
        <v>2.23</v>
      </c>
      <c r="I203" s="194"/>
    </row>
    <row r="204" spans="1:9" x14ac:dyDescent="0.2">
      <c r="A204" s="37" t="s">
        <v>66</v>
      </c>
      <c r="B204" s="38" t="s">
        <v>3414</v>
      </c>
      <c r="C204" s="39" t="s">
        <v>56</v>
      </c>
      <c r="D204" s="39" t="s">
        <v>3415</v>
      </c>
      <c r="E204" s="38" t="s">
        <v>71</v>
      </c>
      <c r="F204" s="38" t="s">
        <v>3416</v>
      </c>
      <c r="G204" s="39">
        <v>86.73</v>
      </c>
      <c r="H204" s="40">
        <v>3.81</v>
      </c>
      <c r="I204" s="194"/>
    </row>
    <row r="205" spans="1:9" x14ac:dyDescent="0.2">
      <c r="A205" s="37" t="s">
        <v>66</v>
      </c>
      <c r="B205" s="38" t="s">
        <v>3417</v>
      </c>
      <c r="C205" s="39" t="s">
        <v>56</v>
      </c>
      <c r="D205" s="39" t="s">
        <v>3418</v>
      </c>
      <c r="E205" s="38" t="s">
        <v>71</v>
      </c>
      <c r="F205" s="38" t="s">
        <v>3419</v>
      </c>
      <c r="G205" s="39">
        <v>3.08</v>
      </c>
      <c r="H205" s="40">
        <v>0.04</v>
      </c>
      <c r="I205" s="194"/>
    </row>
    <row r="206" spans="1:9" x14ac:dyDescent="0.2">
      <c r="A206" s="37" t="s">
        <v>66</v>
      </c>
      <c r="B206" s="38" t="s">
        <v>3420</v>
      </c>
      <c r="C206" s="39" t="s">
        <v>3341</v>
      </c>
      <c r="D206" s="39" t="s">
        <v>3421</v>
      </c>
      <c r="E206" s="38" t="s">
        <v>71</v>
      </c>
      <c r="F206" s="38" t="s">
        <v>6</v>
      </c>
      <c r="G206" s="39">
        <v>34.49</v>
      </c>
      <c r="H206" s="40">
        <v>34.49</v>
      </c>
      <c r="I206" s="194"/>
    </row>
    <row r="207" spans="1:9" x14ac:dyDescent="0.2">
      <c r="A207" s="37" t="s">
        <v>668</v>
      </c>
      <c r="B207" s="38" t="s">
        <v>42</v>
      </c>
      <c r="C207" s="39" t="s">
        <v>43</v>
      </c>
      <c r="D207" s="39" t="s">
        <v>3</v>
      </c>
      <c r="E207" s="38" t="s">
        <v>44</v>
      </c>
      <c r="F207" s="38" t="s">
        <v>45</v>
      </c>
      <c r="G207" s="39" t="s">
        <v>46</v>
      </c>
      <c r="H207" s="40" t="s">
        <v>4</v>
      </c>
      <c r="I207" s="194"/>
    </row>
    <row r="208" spans="1:9" x14ac:dyDescent="0.2">
      <c r="A208" s="37" t="s">
        <v>60</v>
      </c>
      <c r="B208" s="38" t="s">
        <v>669</v>
      </c>
      <c r="C208" s="39" t="s">
        <v>69</v>
      </c>
      <c r="D208" s="39" t="s">
        <v>670</v>
      </c>
      <c r="E208" s="38" t="s">
        <v>71</v>
      </c>
      <c r="F208" s="38" t="s">
        <v>6</v>
      </c>
      <c r="G208" s="39">
        <v>95.3</v>
      </c>
      <c r="H208" s="40">
        <v>95.3</v>
      </c>
      <c r="I208" s="194"/>
    </row>
    <row r="209" spans="1:9" x14ac:dyDescent="0.2">
      <c r="A209" s="37" t="s">
        <v>3165</v>
      </c>
      <c r="B209" s="38" t="s">
        <v>3322</v>
      </c>
      <c r="C209" s="39" t="s">
        <v>56</v>
      </c>
      <c r="D209" s="39" t="s">
        <v>3323</v>
      </c>
      <c r="E209" s="38" t="s">
        <v>3142</v>
      </c>
      <c r="F209" s="38" t="s">
        <v>3239</v>
      </c>
      <c r="G209" s="39">
        <v>25.04</v>
      </c>
      <c r="H209" s="40">
        <v>5</v>
      </c>
      <c r="I209" s="194"/>
    </row>
    <row r="210" spans="1:9" x14ac:dyDescent="0.2">
      <c r="A210" s="37" t="s">
        <v>66</v>
      </c>
      <c r="B210" s="38" t="s">
        <v>3422</v>
      </c>
      <c r="C210" s="39" t="s">
        <v>3397</v>
      </c>
      <c r="D210" s="39" t="s">
        <v>5011</v>
      </c>
      <c r="E210" s="38" t="s">
        <v>71</v>
      </c>
      <c r="F210" s="38" t="s">
        <v>6</v>
      </c>
      <c r="G210" s="39">
        <v>90.3</v>
      </c>
      <c r="H210" s="40">
        <v>90.3</v>
      </c>
      <c r="I210" s="194"/>
    </row>
    <row r="211" spans="1:9" x14ac:dyDescent="0.2">
      <c r="A211" s="37" t="s">
        <v>672</v>
      </c>
      <c r="B211" s="38" t="s">
        <v>42</v>
      </c>
      <c r="C211" s="39" t="s">
        <v>43</v>
      </c>
      <c r="D211" s="39" t="s">
        <v>3</v>
      </c>
      <c r="E211" s="38" t="s">
        <v>44</v>
      </c>
      <c r="F211" s="38" t="s">
        <v>45</v>
      </c>
      <c r="G211" s="39" t="s">
        <v>46</v>
      </c>
      <c r="H211" s="40" t="s">
        <v>4</v>
      </c>
      <c r="I211" s="194"/>
    </row>
    <row r="212" spans="1:9" x14ac:dyDescent="0.2">
      <c r="A212" s="37" t="s">
        <v>60</v>
      </c>
      <c r="B212" s="38" t="s">
        <v>673</v>
      </c>
      <c r="C212" s="39" t="s">
        <v>69</v>
      </c>
      <c r="D212" s="39" t="s">
        <v>674</v>
      </c>
      <c r="E212" s="38" t="s">
        <v>71</v>
      </c>
      <c r="F212" s="38" t="s">
        <v>6</v>
      </c>
      <c r="G212" s="39">
        <v>77.28</v>
      </c>
      <c r="H212" s="40">
        <v>77.28</v>
      </c>
      <c r="I212" s="194"/>
    </row>
    <row r="213" spans="1:9" x14ac:dyDescent="0.2">
      <c r="A213" s="37" t="s">
        <v>3165</v>
      </c>
      <c r="B213" s="38" t="s">
        <v>3322</v>
      </c>
      <c r="C213" s="39" t="s">
        <v>56</v>
      </c>
      <c r="D213" s="39" t="s">
        <v>3323</v>
      </c>
      <c r="E213" s="38" t="s">
        <v>3142</v>
      </c>
      <c r="F213" s="38" t="s">
        <v>3333</v>
      </c>
      <c r="G213" s="39">
        <v>25.04</v>
      </c>
      <c r="H213" s="40">
        <v>12.52</v>
      </c>
      <c r="I213" s="194"/>
    </row>
    <row r="214" spans="1:9" x14ac:dyDescent="0.2">
      <c r="A214" s="37" t="s">
        <v>3165</v>
      </c>
      <c r="B214" s="38" t="s">
        <v>3174</v>
      </c>
      <c r="C214" s="39" t="s">
        <v>56</v>
      </c>
      <c r="D214" s="39" t="s">
        <v>3175</v>
      </c>
      <c r="E214" s="38" t="s">
        <v>3142</v>
      </c>
      <c r="F214" s="38" t="s">
        <v>3333</v>
      </c>
      <c r="G214" s="39">
        <v>20.74</v>
      </c>
      <c r="H214" s="40">
        <v>10.37</v>
      </c>
      <c r="I214" s="194"/>
    </row>
    <row r="215" spans="1:9" x14ac:dyDescent="0.2">
      <c r="A215" s="37" t="s">
        <v>66</v>
      </c>
      <c r="B215" s="38" t="s">
        <v>3424</v>
      </c>
      <c r="C215" s="39" t="s">
        <v>56</v>
      </c>
      <c r="D215" s="39" t="s">
        <v>3425</v>
      </c>
      <c r="E215" s="38" t="s">
        <v>71</v>
      </c>
      <c r="F215" s="38" t="s">
        <v>3426</v>
      </c>
      <c r="G215" s="39">
        <v>18.440000000000001</v>
      </c>
      <c r="H215" s="40">
        <v>34.659999999999997</v>
      </c>
      <c r="I215" s="194"/>
    </row>
    <row r="216" spans="1:9" ht="19.5" x14ac:dyDescent="0.2">
      <c r="A216" s="37" t="s">
        <v>66</v>
      </c>
      <c r="B216" s="38" t="s">
        <v>3427</v>
      </c>
      <c r="C216" s="39" t="s">
        <v>56</v>
      </c>
      <c r="D216" s="39" t="s">
        <v>3428</v>
      </c>
      <c r="E216" s="38" t="s">
        <v>71</v>
      </c>
      <c r="F216" s="38" t="s">
        <v>6</v>
      </c>
      <c r="G216" s="39">
        <v>19.73</v>
      </c>
      <c r="H216" s="40">
        <v>19.73</v>
      </c>
      <c r="I216" s="194"/>
    </row>
    <row r="217" spans="1:9" x14ac:dyDescent="0.2">
      <c r="A217" s="37" t="s">
        <v>688</v>
      </c>
      <c r="B217" s="38" t="s">
        <v>42</v>
      </c>
      <c r="C217" s="39" t="s">
        <v>43</v>
      </c>
      <c r="D217" s="39" t="s">
        <v>3</v>
      </c>
      <c r="E217" s="38" t="s">
        <v>44</v>
      </c>
      <c r="F217" s="38" t="s">
        <v>45</v>
      </c>
      <c r="G217" s="39" t="s">
        <v>46</v>
      </c>
      <c r="H217" s="40" t="s">
        <v>4</v>
      </c>
      <c r="I217" s="194"/>
    </row>
    <row r="218" spans="1:9" x14ac:dyDescent="0.2">
      <c r="A218" s="37" t="s">
        <v>60</v>
      </c>
      <c r="B218" s="38" t="s">
        <v>689</v>
      </c>
      <c r="C218" s="39" t="s">
        <v>69</v>
      </c>
      <c r="D218" s="39" t="s">
        <v>690</v>
      </c>
      <c r="E218" s="38" t="s">
        <v>71</v>
      </c>
      <c r="F218" s="38" t="s">
        <v>6</v>
      </c>
      <c r="G218" s="39">
        <v>108.19</v>
      </c>
      <c r="H218" s="40">
        <v>108.19</v>
      </c>
      <c r="I218" s="194"/>
    </row>
    <row r="219" spans="1:9" x14ac:dyDescent="0.2">
      <c r="A219" s="37" t="s">
        <v>3165</v>
      </c>
      <c r="B219" s="38" t="s">
        <v>3429</v>
      </c>
      <c r="C219" s="39" t="s">
        <v>56</v>
      </c>
      <c r="D219" s="39" t="s">
        <v>3430</v>
      </c>
      <c r="E219" s="38" t="s">
        <v>3142</v>
      </c>
      <c r="F219" s="38" t="s">
        <v>3431</v>
      </c>
      <c r="G219" s="39">
        <v>21.65</v>
      </c>
      <c r="H219" s="40">
        <v>4.97</v>
      </c>
      <c r="I219" s="194"/>
    </row>
    <row r="220" spans="1:9" x14ac:dyDescent="0.2">
      <c r="A220" s="37" t="s">
        <v>3165</v>
      </c>
      <c r="B220" s="38" t="s">
        <v>3432</v>
      </c>
      <c r="C220" s="39" t="s">
        <v>56</v>
      </c>
      <c r="D220" s="39" t="s">
        <v>3433</v>
      </c>
      <c r="E220" s="38" t="s">
        <v>3142</v>
      </c>
      <c r="F220" s="38" t="s">
        <v>3434</v>
      </c>
      <c r="G220" s="39">
        <v>29.06</v>
      </c>
      <c r="H220" s="40">
        <v>16.03</v>
      </c>
      <c r="I220" s="194"/>
    </row>
    <row r="221" spans="1:9" ht="29.25" x14ac:dyDescent="0.2">
      <c r="A221" s="37" t="s">
        <v>66</v>
      </c>
      <c r="B221" s="38" t="s">
        <v>3435</v>
      </c>
      <c r="C221" s="39" t="s">
        <v>4774</v>
      </c>
      <c r="D221" s="39" t="s">
        <v>3436</v>
      </c>
      <c r="E221" s="38" t="s">
        <v>71</v>
      </c>
      <c r="F221" s="38" t="s">
        <v>6</v>
      </c>
      <c r="G221" s="39">
        <v>80.790000000000006</v>
      </c>
      <c r="H221" s="40">
        <v>80.790000000000006</v>
      </c>
      <c r="I221" s="194"/>
    </row>
    <row r="222" spans="1:9" x14ac:dyDescent="0.2">
      <c r="A222" s="37" t="s">
        <v>66</v>
      </c>
      <c r="B222" s="38" t="s">
        <v>3437</v>
      </c>
      <c r="C222" s="39" t="s">
        <v>3341</v>
      </c>
      <c r="D222" s="39" t="s">
        <v>5014</v>
      </c>
      <c r="E222" s="38" t="s">
        <v>71</v>
      </c>
      <c r="F222" s="38" t="s">
        <v>6</v>
      </c>
      <c r="G222" s="39">
        <v>6.4</v>
      </c>
      <c r="H222" s="40">
        <v>6.4</v>
      </c>
      <c r="I222" s="194"/>
    </row>
    <row r="223" spans="1:9" x14ac:dyDescent="0.2">
      <c r="A223" s="37" t="s">
        <v>724</v>
      </c>
      <c r="B223" s="38" t="s">
        <v>42</v>
      </c>
      <c r="C223" s="39" t="s">
        <v>43</v>
      </c>
      <c r="D223" s="39" t="s">
        <v>3</v>
      </c>
      <c r="E223" s="38" t="s">
        <v>44</v>
      </c>
      <c r="F223" s="38" t="s">
        <v>45</v>
      </c>
      <c r="G223" s="39" t="s">
        <v>46</v>
      </c>
      <c r="H223" s="40" t="s">
        <v>4</v>
      </c>
      <c r="I223" s="194"/>
    </row>
    <row r="224" spans="1:9" x14ac:dyDescent="0.2">
      <c r="A224" s="37" t="s">
        <v>60</v>
      </c>
      <c r="B224" s="38" t="s">
        <v>725</v>
      </c>
      <c r="C224" s="39" t="s">
        <v>69</v>
      </c>
      <c r="D224" s="39" t="s">
        <v>726</v>
      </c>
      <c r="E224" s="38" t="s">
        <v>71</v>
      </c>
      <c r="F224" s="38" t="s">
        <v>6</v>
      </c>
      <c r="G224" s="39">
        <v>70.33</v>
      </c>
      <c r="H224" s="40">
        <v>70.33</v>
      </c>
      <c r="I224" s="194"/>
    </row>
    <row r="225" spans="1:9" x14ac:dyDescent="0.2">
      <c r="A225" s="37" t="s">
        <v>3165</v>
      </c>
      <c r="B225" s="38" t="s">
        <v>3171</v>
      </c>
      <c r="C225" s="39" t="s">
        <v>56</v>
      </c>
      <c r="D225" s="39" t="s">
        <v>3172</v>
      </c>
      <c r="E225" s="38" t="s">
        <v>3142</v>
      </c>
      <c r="F225" s="38" t="s">
        <v>3439</v>
      </c>
      <c r="G225" s="39">
        <v>25.75</v>
      </c>
      <c r="H225" s="40">
        <v>17.760000000000002</v>
      </c>
      <c r="I225" s="194"/>
    </row>
    <row r="226" spans="1:9" x14ac:dyDescent="0.2">
      <c r="A226" s="37" t="s">
        <v>3165</v>
      </c>
      <c r="B226" s="38" t="s">
        <v>3174</v>
      </c>
      <c r="C226" s="39" t="s">
        <v>56</v>
      </c>
      <c r="D226" s="39" t="s">
        <v>3175</v>
      </c>
      <c r="E226" s="38" t="s">
        <v>3142</v>
      </c>
      <c r="F226" s="38" t="s">
        <v>3190</v>
      </c>
      <c r="G226" s="39">
        <v>20.74</v>
      </c>
      <c r="H226" s="40">
        <v>21.77</v>
      </c>
      <c r="I226" s="194"/>
    </row>
    <row r="227" spans="1:9" x14ac:dyDescent="0.2">
      <c r="A227" s="37" t="s">
        <v>66</v>
      </c>
      <c r="B227" s="38" t="s">
        <v>3440</v>
      </c>
      <c r="C227" s="39" t="s">
        <v>56</v>
      </c>
      <c r="D227" s="39" t="s">
        <v>3441</v>
      </c>
      <c r="E227" s="38" t="s">
        <v>131</v>
      </c>
      <c r="F227" s="38" t="s">
        <v>3442</v>
      </c>
      <c r="G227" s="39">
        <v>85.09</v>
      </c>
      <c r="H227" s="40">
        <v>0.1</v>
      </c>
      <c r="I227" s="194"/>
    </row>
    <row r="228" spans="1:9" x14ac:dyDescent="0.2">
      <c r="A228" s="37" t="s">
        <v>66</v>
      </c>
      <c r="B228" s="38" t="s">
        <v>3311</v>
      </c>
      <c r="C228" s="39" t="s">
        <v>56</v>
      </c>
      <c r="D228" s="39" t="s">
        <v>3312</v>
      </c>
      <c r="E228" s="38" t="s">
        <v>131</v>
      </c>
      <c r="F228" s="38" t="s">
        <v>3367</v>
      </c>
      <c r="G228" s="39">
        <v>84</v>
      </c>
      <c r="H228" s="40">
        <v>1.68</v>
      </c>
      <c r="I228" s="194"/>
    </row>
    <row r="229" spans="1:9" x14ac:dyDescent="0.2">
      <c r="A229" s="37" t="s">
        <v>66</v>
      </c>
      <c r="B229" s="38" t="s">
        <v>3314</v>
      </c>
      <c r="C229" s="39" t="s">
        <v>56</v>
      </c>
      <c r="D229" s="39" t="s">
        <v>3315</v>
      </c>
      <c r="E229" s="38" t="s">
        <v>114</v>
      </c>
      <c r="F229" s="38" t="s">
        <v>3350</v>
      </c>
      <c r="G229" s="39">
        <v>1.23</v>
      </c>
      <c r="H229" s="40">
        <v>2.02</v>
      </c>
      <c r="I229" s="194"/>
    </row>
    <row r="230" spans="1:9" ht="19.5" x14ac:dyDescent="0.2">
      <c r="A230" s="37" t="s">
        <v>66</v>
      </c>
      <c r="B230" s="38" t="s">
        <v>3443</v>
      </c>
      <c r="C230" s="39" t="s">
        <v>56</v>
      </c>
      <c r="D230" s="39" t="s">
        <v>3444</v>
      </c>
      <c r="E230" s="38" t="s">
        <v>58</v>
      </c>
      <c r="F230" s="38" t="s">
        <v>3445</v>
      </c>
      <c r="G230" s="39">
        <v>59.69</v>
      </c>
      <c r="H230" s="40">
        <v>2.38</v>
      </c>
      <c r="I230" s="194"/>
    </row>
    <row r="231" spans="1:9" x14ac:dyDescent="0.2">
      <c r="A231" s="37" t="s">
        <v>66</v>
      </c>
      <c r="B231" s="38" t="s">
        <v>3360</v>
      </c>
      <c r="C231" s="39" t="s">
        <v>56</v>
      </c>
      <c r="D231" s="39" t="s">
        <v>3361</v>
      </c>
      <c r="E231" s="38" t="s">
        <v>114</v>
      </c>
      <c r="F231" s="38" t="s">
        <v>3446</v>
      </c>
      <c r="G231" s="39">
        <v>0.8</v>
      </c>
      <c r="H231" s="40">
        <v>3.68</v>
      </c>
      <c r="I231" s="194"/>
    </row>
    <row r="232" spans="1:9" x14ac:dyDescent="0.2">
      <c r="A232" s="37" t="s">
        <v>66</v>
      </c>
      <c r="B232" s="38" t="s">
        <v>3447</v>
      </c>
      <c r="C232" s="39" t="s">
        <v>56</v>
      </c>
      <c r="D232" s="39" t="s">
        <v>3448</v>
      </c>
      <c r="E232" s="38" t="s">
        <v>131</v>
      </c>
      <c r="F232" s="38" t="s">
        <v>3449</v>
      </c>
      <c r="G232" s="39">
        <v>99.4</v>
      </c>
      <c r="H232" s="40">
        <v>0.14000000000000001</v>
      </c>
      <c r="I232" s="194"/>
    </row>
    <row r="233" spans="1:9" x14ac:dyDescent="0.2">
      <c r="A233" s="37" t="s">
        <v>66</v>
      </c>
      <c r="B233" s="38" t="s">
        <v>3450</v>
      </c>
      <c r="C233" s="39" t="s">
        <v>56</v>
      </c>
      <c r="D233" s="39" t="s">
        <v>3451</v>
      </c>
      <c r="E233" s="38" t="s">
        <v>131</v>
      </c>
      <c r="F233" s="38" t="s">
        <v>3452</v>
      </c>
      <c r="G233" s="39">
        <v>93.4</v>
      </c>
      <c r="H233" s="40">
        <v>0.28000000000000003</v>
      </c>
      <c r="I233" s="194"/>
    </row>
    <row r="234" spans="1:9" x14ac:dyDescent="0.2">
      <c r="A234" s="37" t="s">
        <v>66</v>
      </c>
      <c r="B234" s="38" t="s">
        <v>3362</v>
      </c>
      <c r="C234" s="39" t="s">
        <v>56</v>
      </c>
      <c r="D234" s="39" t="s">
        <v>3363</v>
      </c>
      <c r="E234" s="38" t="s">
        <v>71</v>
      </c>
      <c r="F234" s="38" t="s">
        <v>3453</v>
      </c>
      <c r="G234" s="39">
        <v>0.67</v>
      </c>
      <c r="H234" s="40">
        <v>19.43</v>
      </c>
      <c r="I234" s="194"/>
    </row>
    <row r="235" spans="1:9" x14ac:dyDescent="0.2">
      <c r="A235" s="37" t="s">
        <v>66</v>
      </c>
      <c r="B235" s="38" t="s">
        <v>3454</v>
      </c>
      <c r="C235" s="39" t="s">
        <v>56</v>
      </c>
      <c r="D235" s="39" t="s">
        <v>3455</v>
      </c>
      <c r="E235" s="38" t="s">
        <v>114</v>
      </c>
      <c r="F235" s="38" t="s">
        <v>3456</v>
      </c>
      <c r="G235" s="39">
        <v>7.83</v>
      </c>
      <c r="H235" s="40">
        <v>1.0900000000000001</v>
      </c>
      <c r="I235" s="194"/>
    </row>
    <row r="236" spans="1:9" x14ac:dyDescent="0.2">
      <c r="A236" s="37" t="s">
        <v>747</v>
      </c>
      <c r="B236" s="38" t="s">
        <v>42</v>
      </c>
      <c r="C236" s="39" t="s">
        <v>43</v>
      </c>
      <c r="D236" s="39" t="s">
        <v>3</v>
      </c>
      <c r="E236" s="38" t="s">
        <v>44</v>
      </c>
      <c r="F236" s="38" t="s">
        <v>45</v>
      </c>
      <c r="G236" s="39" t="s">
        <v>46</v>
      </c>
      <c r="H236" s="40" t="s">
        <v>4</v>
      </c>
      <c r="I236" s="194"/>
    </row>
    <row r="237" spans="1:9" ht="19.5" x14ac:dyDescent="0.2">
      <c r="A237" s="37" t="s">
        <v>60</v>
      </c>
      <c r="B237" s="38" t="s">
        <v>748</v>
      </c>
      <c r="C237" s="39" t="s">
        <v>69</v>
      </c>
      <c r="D237" s="39" t="s">
        <v>749</v>
      </c>
      <c r="E237" s="38" t="s">
        <v>71</v>
      </c>
      <c r="F237" s="38" t="s">
        <v>6</v>
      </c>
      <c r="G237" s="39">
        <v>79.75</v>
      </c>
      <c r="H237" s="40">
        <v>79.75</v>
      </c>
      <c r="I237" s="194"/>
    </row>
    <row r="238" spans="1:9" x14ac:dyDescent="0.2">
      <c r="A238" s="37" t="s">
        <v>3165</v>
      </c>
      <c r="B238" s="38" t="s">
        <v>3432</v>
      </c>
      <c r="C238" s="39" t="s">
        <v>56</v>
      </c>
      <c r="D238" s="39" t="s">
        <v>3433</v>
      </c>
      <c r="E238" s="38" t="s">
        <v>3142</v>
      </c>
      <c r="F238" s="38" t="s">
        <v>3339</v>
      </c>
      <c r="G238" s="39">
        <v>29.06</v>
      </c>
      <c r="H238" s="40">
        <v>7.26</v>
      </c>
      <c r="I238" s="194"/>
    </row>
    <row r="239" spans="1:9" x14ac:dyDescent="0.2">
      <c r="A239" s="37" t="s">
        <v>3165</v>
      </c>
      <c r="B239" s="38" t="s">
        <v>3429</v>
      </c>
      <c r="C239" s="39" t="s">
        <v>56</v>
      </c>
      <c r="D239" s="39" t="s">
        <v>3430</v>
      </c>
      <c r="E239" s="38" t="s">
        <v>3142</v>
      </c>
      <c r="F239" s="38" t="s">
        <v>3339</v>
      </c>
      <c r="G239" s="39">
        <v>21.65</v>
      </c>
      <c r="H239" s="40">
        <v>5.41</v>
      </c>
      <c r="I239" s="194"/>
    </row>
    <row r="240" spans="1:9" ht="19.5" x14ac:dyDescent="0.2">
      <c r="A240" s="37" t="s">
        <v>66</v>
      </c>
      <c r="B240" s="38" t="s">
        <v>3457</v>
      </c>
      <c r="C240" s="39" t="s">
        <v>56</v>
      </c>
      <c r="D240" s="39" t="s">
        <v>749</v>
      </c>
      <c r="E240" s="38" t="s">
        <v>71</v>
      </c>
      <c r="F240" s="38" t="s">
        <v>6</v>
      </c>
      <c r="G240" s="39">
        <v>67.08</v>
      </c>
      <c r="H240" s="40">
        <v>67.08</v>
      </c>
      <c r="I240" s="194"/>
    </row>
    <row r="241" spans="1:9" x14ac:dyDescent="0.2">
      <c r="A241" s="37" t="s">
        <v>764</v>
      </c>
      <c r="B241" s="38" t="s">
        <v>42</v>
      </c>
      <c r="C241" s="39" t="s">
        <v>43</v>
      </c>
      <c r="D241" s="39" t="s">
        <v>3</v>
      </c>
      <c r="E241" s="38" t="s">
        <v>44</v>
      </c>
      <c r="F241" s="38" t="s">
        <v>45</v>
      </c>
      <c r="G241" s="39" t="s">
        <v>46</v>
      </c>
      <c r="H241" s="40" t="s">
        <v>4</v>
      </c>
      <c r="I241" s="194"/>
    </row>
    <row r="242" spans="1:9" ht="19.5" x14ac:dyDescent="0.2">
      <c r="A242" s="37" t="s">
        <v>60</v>
      </c>
      <c r="B242" s="38" t="s">
        <v>765</v>
      </c>
      <c r="C242" s="39" t="s">
        <v>69</v>
      </c>
      <c r="D242" s="39" t="s">
        <v>766</v>
      </c>
      <c r="E242" s="38" t="s">
        <v>85</v>
      </c>
      <c r="F242" s="38" t="s">
        <v>6</v>
      </c>
      <c r="G242" s="39">
        <v>9.44</v>
      </c>
      <c r="H242" s="40">
        <v>9.44</v>
      </c>
      <c r="I242" s="194"/>
    </row>
    <row r="243" spans="1:9" x14ac:dyDescent="0.2">
      <c r="A243" s="37" t="s">
        <v>3165</v>
      </c>
      <c r="B243" s="38" t="s">
        <v>3429</v>
      </c>
      <c r="C243" s="39" t="s">
        <v>56</v>
      </c>
      <c r="D243" s="39" t="s">
        <v>3430</v>
      </c>
      <c r="E243" s="38" t="s">
        <v>3142</v>
      </c>
      <c r="F243" s="38" t="s">
        <v>3458</v>
      </c>
      <c r="G243" s="39">
        <v>21.65</v>
      </c>
      <c r="H243" s="40">
        <v>2.04</v>
      </c>
      <c r="I243" s="194"/>
    </row>
    <row r="244" spans="1:9" x14ac:dyDescent="0.2">
      <c r="A244" s="37" t="s">
        <v>3165</v>
      </c>
      <c r="B244" s="38" t="s">
        <v>3432</v>
      </c>
      <c r="C244" s="39" t="s">
        <v>56</v>
      </c>
      <c r="D244" s="39" t="s">
        <v>3433</v>
      </c>
      <c r="E244" s="38" t="s">
        <v>3142</v>
      </c>
      <c r="F244" s="38" t="s">
        <v>3458</v>
      </c>
      <c r="G244" s="39">
        <v>29.06</v>
      </c>
      <c r="H244" s="40">
        <v>2.74</v>
      </c>
      <c r="I244" s="194"/>
    </row>
    <row r="245" spans="1:9" ht="19.5" x14ac:dyDescent="0.2">
      <c r="A245" s="37" t="s">
        <v>66</v>
      </c>
      <c r="B245" s="38" t="s">
        <v>3459</v>
      </c>
      <c r="C245" s="39" t="s">
        <v>56</v>
      </c>
      <c r="D245" s="39" t="s">
        <v>3460</v>
      </c>
      <c r="E245" s="38" t="s">
        <v>85</v>
      </c>
      <c r="F245" s="38" t="s">
        <v>3461</v>
      </c>
      <c r="G245" s="39">
        <v>4.24</v>
      </c>
      <c r="H245" s="40">
        <v>4.66</v>
      </c>
      <c r="I245" s="194"/>
    </row>
    <row r="246" spans="1:9" x14ac:dyDescent="0.2">
      <c r="A246" s="37" t="s">
        <v>768</v>
      </c>
      <c r="B246" s="38" t="s">
        <v>42</v>
      </c>
      <c r="C246" s="39" t="s">
        <v>43</v>
      </c>
      <c r="D246" s="39" t="s">
        <v>3</v>
      </c>
      <c r="E246" s="38" t="s">
        <v>44</v>
      </c>
      <c r="F246" s="38" t="s">
        <v>45</v>
      </c>
      <c r="G246" s="39" t="s">
        <v>46</v>
      </c>
      <c r="H246" s="40" t="s">
        <v>4</v>
      </c>
      <c r="I246" s="194"/>
    </row>
    <row r="247" spans="1:9" ht="19.5" x14ac:dyDescent="0.2">
      <c r="A247" s="37" t="s">
        <v>60</v>
      </c>
      <c r="B247" s="38" t="s">
        <v>769</v>
      </c>
      <c r="C247" s="39" t="s">
        <v>69</v>
      </c>
      <c r="D247" s="39" t="s">
        <v>770</v>
      </c>
      <c r="E247" s="38" t="s">
        <v>85</v>
      </c>
      <c r="F247" s="38" t="s">
        <v>6</v>
      </c>
      <c r="G247" s="39">
        <v>13.07</v>
      </c>
      <c r="H247" s="40">
        <v>13.07</v>
      </c>
      <c r="I247" s="194"/>
    </row>
    <row r="248" spans="1:9" x14ac:dyDescent="0.2">
      <c r="A248" s="37" t="s">
        <v>3165</v>
      </c>
      <c r="B248" s="38" t="s">
        <v>3429</v>
      </c>
      <c r="C248" s="39" t="s">
        <v>56</v>
      </c>
      <c r="D248" s="39" t="s">
        <v>3430</v>
      </c>
      <c r="E248" s="38" t="s">
        <v>3142</v>
      </c>
      <c r="F248" s="38" t="s">
        <v>3458</v>
      </c>
      <c r="G248" s="39">
        <v>21.65</v>
      </c>
      <c r="H248" s="40">
        <v>2.04</v>
      </c>
      <c r="I248" s="194"/>
    </row>
    <row r="249" spans="1:9" x14ac:dyDescent="0.2">
      <c r="A249" s="37" t="s">
        <v>3165</v>
      </c>
      <c r="B249" s="38" t="s">
        <v>3432</v>
      </c>
      <c r="C249" s="39" t="s">
        <v>56</v>
      </c>
      <c r="D249" s="39" t="s">
        <v>3433</v>
      </c>
      <c r="E249" s="38" t="s">
        <v>3142</v>
      </c>
      <c r="F249" s="38" t="s">
        <v>3458</v>
      </c>
      <c r="G249" s="39">
        <v>29.06</v>
      </c>
      <c r="H249" s="40">
        <v>2.74</v>
      </c>
      <c r="I249" s="194"/>
    </row>
    <row r="250" spans="1:9" ht="19.5" x14ac:dyDescent="0.2">
      <c r="A250" s="37" t="s">
        <v>66</v>
      </c>
      <c r="B250" s="38" t="s">
        <v>3462</v>
      </c>
      <c r="C250" s="39" t="s">
        <v>56</v>
      </c>
      <c r="D250" s="39" t="s">
        <v>3463</v>
      </c>
      <c r="E250" s="38" t="s">
        <v>85</v>
      </c>
      <c r="F250" s="38" t="s">
        <v>3464</v>
      </c>
      <c r="G250" s="39">
        <v>8.16</v>
      </c>
      <c r="H250" s="40">
        <v>8.2899999999999991</v>
      </c>
      <c r="I250" s="194"/>
    </row>
    <row r="251" spans="1:9" x14ac:dyDescent="0.2">
      <c r="A251" s="37" t="s">
        <v>772</v>
      </c>
      <c r="B251" s="38" t="s">
        <v>42</v>
      </c>
      <c r="C251" s="39" t="s">
        <v>43</v>
      </c>
      <c r="D251" s="39" t="s">
        <v>3</v>
      </c>
      <c r="E251" s="38" t="s">
        <v>44</v>
      </c>
      <c r="F251" s="38" t="s">
        <v>45</v>
      </c>
      <c r="G251" s="39" t="s">
        <v>46</v>
      </c>
      <c r="H251" s="40" t="s">
        <v>4</v>
      </c>
      <c r="I251" s="194"/>
    </row>
    <row r="252" spans="1:9" ht="19.5" x14ac:dyDescent="0.2">
      <c r="A252" s="37" t="s">
        <v>60</v>
      </c>
      <c r="B252" s="38" t="s">
        <v>773</v>
      </c>
      <c r="C252" s="39" t="s">
        <v>69</v>
      </c>
      <c r="D252" s="39" t="s">
        <v>774</v>
      </c>
      <c r="E252" s="38" t="s">
        <v>85</v>
      </c>
      <c r="F252" s="38" t="s">
        <v>6</v>
      </c>
      <c r="G252" s="39">
        <v>20.079999999999998</v>
      </c>
      <c r="H252" s="40">
        <v>20.079999999999998</v>
      </c>
      <c r="I252" s="194"/>
    </row>
    <row r="253" spans="1:9" x14ac:dyDescent="0.2">
      <c r="A253" s="37" t="s">
        <v>3165</v>
      </c>
      <c r="B253" s="38" t="s">
        <v>3429</v>
      </c>
      <c r="C253" s="39" t="s">
        <v>56</v>
      </c>
      <c r="D253" s="39" t="s">
        <v>3430</v>
      </c>
      <c r="E253" s="38" t="s">
        <v>3142</v>
      </c>
      <c r="F253" s="38" t="s">
        <v>3465</v>
      </c>
      <c r="G253" s="39">
        <v>21.65</v>
      </c>
      <c r="H253" s="40">
        <v>5.99</v>
      </c>
      <c r="I253" s="194"/>
    </row>
    <row r="254" spans="1:9" x14ac:dyDescent="0.2">
      <c r="A254" s="37" t="s">
        <v>3165</v>
      </c>
      <c r="B254" s="38" t="s">
        <v>3432</v>
      </c>
      <c r="C254" s="39" t="s">
        <v>56</v>
      </c>
      <c r="D254" s="39" t="s">
        <v>3433</v>
      </c>
      <c r="E254" s="38" t="s">
        <v>3142</v>
      </c>
      <c r="F254" s="38" t="s">
        <v>3465</v>
      </c>
      <c r="G254" s="39">
        <v>29.06</v>
      </c>
      <c r="H254" s="40">
        <v>8.0399999999999991</v>
      </c>
      <c r="I254" s="194"/>
    </row>
    <row r="255" spans="1:9" ht="19.5" x14ac:dyDescent="0.2">
      <c r="A255" s="37" t="s">
        <v>66</v>
      </c>
      <c r="B255" s="38" t="s">
        <v>3466</v>
      </c>
      <c r="C255" s="39" t="s">
        <v>56</v>
      </c>
      <c r="D255" s="39" t="s">
        <v>3467</v>
      </c>
      <c r="E255" s="38" t="s">
        <v>85</v>
      </c>
      <c r="F255" s="38" t="s">
        <v>3461</v>
      </c>
      <c r="G255" s="39">
        <v>5.5</v>
      </c>
      <c r="H255" s="40">
        <v>6.05</v>
      </c>
      <c r="I255" s="194"/>
    </row>
    <row r="256" spans="1:9" x14ac:dyDescent="0.2">
      <c r="A256" s="37" t="s">
        <v>776</v>
      </c>
      <c r="B256" s="38" t="s">
        <v>42</v>
      </c>
      <c r="C256" s="39" t="s">
        <v>43</v>
      </c>
      <c r="D256" s="39" t="s">
        <v>3</v>
      </c>
      <c r="E256" s="38" t="s">
        <v>44</v>
      </c>
      <c r="F256" s="38" t="s">
        <v>45</v>
      </c>
      <c r="G256" s="39" t="s">
        <v>46</v>
      </c>
      <c r="H256" s="40" t="s">
        <v>4</v>
      </c>
      <c r="I256" s="194"/>
    </row>
    <row r="257" spans="1:9" ht="19.5" x14ac:dyDescent="0.2">
      <c r="A257" s="37" t="s">
        <v>60</v>
      </c>
      <c r="B257" s="38" t="s">
        <v>777</v>
      </c>
      <c r="C257" s="39" t="s">
        <v>69</v>
      </c>
      <c r="D257" s="39" t="s">
        <v>778</v>
      </c>
      <c r="E257" s="38" t="s">
        <v>85</v>
      </c>
      <c r="F257" s="38" t="s">
        <v>6</v>
      </c>
      <c r="G257" s="39">
        <v>16.649999999999999</v>
      </c>
      <c r="H257" s="40">
        <v>16.649999999999999</v>
      </c>
      <c r="I257" s="194"/>
    </row>
    <row r="258" spans="1:9" x14ac:dyDescent="0.2">
      <c r="A258" s="37" t="s">
        <v>3165</v>
      </c>
      <c r="B258" s="38" t="s">
        <v>3429</v>
      </c>
      <c r="C258" s="39" t="s">
        <v>56</v>
      </c>
      <c r="D258" s="39" t="s">
        <v>3430</v>
      </c>
      <c r="E258" s="38" t="s">
        <v>3142</v>
      </c>
      <c r="F258" s="38" t="s">
        <v>3468</v>
      </c>
      <c r="G258" s="39">
        <v>21.65</v>
      </c>
      <c r="H258" s="40">
        <v>3.68</v>
      </c>
      <c r="I258" s="194"/>
    </row>
    <row r="259" spans="1:9" x14ac:dyDescent="0.2">
      <c r="A259" s="37" t="s">
        <v>3165</v>
      </c>
      <c r="B259" s="38" t="s">
        <v>3432</v>
      </c>
      <c r="C259" s="39" t="s">
        <v>56</v>
      </c>
      <c r="D259" s="39" t="s">
        <v>3433</v>
      </c>
      <c r="E259" s="38" t="s">
        <v>3142</v>
      </c>
      <c r="F259" s="38" t="s">
        <v>3468</v>
      </c>
      <c r="G259" s="39">
        <v>29.06</v>
      </c>
      <c r="H259" s="40">
        <v>4.9400000000000004</v>
      </c>
      <c r="I259" s="194"/>
    </row>
    <row r="260" spans="1:9" ht="19.5" x14ac:dyDescent="0.2">
      <c r="A260" s="37" t="s">
        <v>66</v>
      </c>
      <c r="B260" s="38" t="s">
        <v>3469</v>
      </c>
      <c r="C260" s="39" t="s">
        <v>56</v>
      </c>
      <c r="D260" s="39" t="s">
        <v>3470</v>
      </c>
      <c r="E260" s="38" t="s">
        <v>85</v>
      </c>
      <c r="F260" s="38" t="s">
        <v>3464</v>
      </c>
      <c r="G260" s="39">
        <v>7.9</v>
      </c>
      <c r="H260" s="40">
        <v>8.0299999999999994</v>
      </c>
      <c r="I260" s="194"/>
    </row>
    <row r="261" spans="1:9" x14ac:dyDescent="0.2">
      <c r="A261" s="37" t="s">
        <v>781</v>
      </c>
      <c r="B261" s="38" t="s">
        <v>42</v>
      </c>
      <c r="C261" s="39" t="s">
        <v>43</v>
      </c>
      <c r="D261" s="39" t="s">
        <v>3</v>
      </c>
      <c r="E261" s="38" t="s">
        <v>44</v>
      </c>
      <c r="F261" s="38" t="s">
        <v>45</v>
      </c>
      <c r="G261" s="39" t="s">
        <v>46</v>
      </c>
      <c r="H261" s="40" t="s">
        <v>4</v>
      </c>
      <c r="I261" s="194"/>
    </row>
    <row r="262" spans="1:9" x14ac:dyDescent="0.2">
      <c r="A262" s="37" t="s">
        <v>60</v>
      </c>
      <c r="B262" s="38" t="s">
        <v>782</v>
      </c>
      <c r="C262" s="39" t="s">
        <v>69</v>
      </c>
      <c r="D262" s="39" t="s">
        <v>783</v>
      </c>
      <c r="E262" s="38" t="s">
        <v>71</v>
      </c>
      <c r="F262" s="38" t="s">
        <v>6</v>
      </c>
      <c r="G262" s="39">
        <v>225.14</v>
      </c>
      <c r="H262" s="40">
        <v>225.14</v>
      </c>
      <c r="I262" s="194"/>
    </row>
    <row r="263" spans="1:9" x14ac:dyDescent="0.2">
      <c r="A263" s="37" t="s">
        <v>3165</v>
      </c>
      <c r="B263" s="38" t="s">
        <v>3171</v>
      </c>
      <c r="C263" s="39" t="s">
        <v>56</v>
      </c>
      <c r="D263" s="39" t="s">
        <v>3172</v>
      </c>
      <c r="E263" s="38" t="s">
        <v>3142</v>
      </c>
      <c r="F263" s="38" t="s">
        <v>3471</v>
      </c>
      <c r="G263" s="39">
        <v>25.75</v>
      </c>
      <c r="H263" s="40">
        <v>43.23</v>
      </c>
      <c r="I263" s="194"/>
    </row>
    <row r="264" spans="1:9" x14ac:dyDescent="0.2">
      <c r="A264" s="37" t="s">
        <v>3165</v>
      </c>
      <c r="B264" s="38" t="s">
        <v>3174</v>
      </c>
      <c r="C264" s="39" t="s">
        <v>56</v>
      </c>
      <c r="D264" s="39" t="s">
        <v>3175</v>
      </c>
      <c r="E264" s="38" t="s">
        <v>3142</v>
      </c>
      <c r="F264" s="38" t="s">
        <v>3472</v>
      </c>
      <c r="G264" s="39">
        <v>20.74</v>
      </c>
      <c r="H264" s="40">
        <v>92.98</v>
      </c>
      <c r="I264" s="194"/>
    </row>
    <row r="265" spans="1:9" x14ac:dyDescent="0.2">
      <c r="A265" s="37" t="s">
        <v>66</v>
      </c>
      <c r="B265" s="38" t="s">
        <v>3311</v>
      </c>
      <c r="C265" s="39" t="s">
        <v>56</v>
      </c>
      <c r="D265" s="39" t="s">
        <v>3312</v>
      </c>
      <c r="E265" s="38" t="s">
        <v>131</v>
      </c>
      <c r="F265" s="38" t="s">
        <v>3473</v>
      </c>
      <c r="G265" s="39">
        <v>84</v>
      </c>
      <c r="H265" s="40">
        <v>5.48</v>
      </c>
      <c r="I265" s="194"/>
    </row>
    <row r="266" spans="1:9" x14ac:dyDescent="0.2">
      <c r="A266" s="37" t="s">
        <v>66</v>
      </c>
      <c r="B266" s="38" t="s">
        <v>3314</v>
      </c>
      <c r="C266" s="39" t="s">
        <v>56</v>
      </c>
      <c r="D266" s="39" t="s">
        <v>3315</v>
      </c>
      <c r="E266" s="38" t="s">
        <v>114</v>
      </c>
      <c r="F266" s="38" t="s">
        <v>3474</v>
      </c>
      <c r="G266" s="39">
        <v>1.23</v>
      </c>
      <c r="H266" s="40">
        <v>3.7</v>
      </c>
      <c r="I266" s="194"/>
    </row>
    <row r="267" spans="1:9" ht="19.5" x14ac:dyDescent="0.2">
      <c r="A267" s="37" t="s">
        <v>66</v>
      </c>
      <c r="B267" s="38" t="s">
        <v>3443</v>
      </c>
      <c r="C267" s="39" t="s">
        <v>56</v>
      </c>
      <c r="D267" s="39" t="s">
        <v>3444</v>
      </c>
      <c r="E267" s="38" t="s">
        <v>58</v>
      </c>
      <c r="F267" s="38" t="s">
        <v>3379</v>
      </c>
      <c r="G267" s="39">
        <v>59.69</v>
      </c>
      <c r="H267" s="40">
        <v>3.58</v>
      </c>
      <c r="I267" s="194"/>
    </row>
    <row r="268" spans="1:9" x14ac:dyDescent="0.2">
      <c r="A268" s="37" t="s">
        <v>66</v>
      </c>
      <c r="B268" s="38" t="s">
        <v>3360</v>
      </c>
      <c r="C268" s="39" t="s">
        <v>56</v>
      </c>
      <c r="D268" s="39" t="s">
        <v>3361</v>
      </c>
      <c r="E268" s="38" t="s">
        <v>114</v>
      </c>
      <c r="F268" s="38" t="s">
        <v>3475</v>
      </c>
      <c r="G268" s="39">
        <v>0.8</v>
      </c>
      <c r="H268" s="40">
        <v>14.8</v>
      </c>
      <c r="I268" s="194"/>
    </row>
    <row r="269" spans="1:9" x14ac:dyDescent="0.2">
      <c r="A269" s="37" t="s">
        <v>66</v>
      </c>
      <c r="B269" s="38" t="s">
        <v>3476</v>
      </c>
      <c r="C269" s="39" t="s">
        <v>56</v>
      </c>
      <c r="D269" s="39" t="s">
        <v>3477</v>
      </c>
      <c r="E269" s="38" t="s">
        <v>131</v>
      </c>
      <c r="F269" s="38" t="s">
        <v>3478</v>
      </c>
      <c r="G269" s="39">
        <v>98.88</v>
      </c>
      <c r="H269" s="40">
        <v>3.6</v>
      </c>
      <c r="I269" s="194"/>
    </row>
    <row r="270" spans="1:9" x14ac:dyDescent="0.2">
      <c r="A270" s="37" t="s">
        <v>66</v>
      </c>
      <c r="B270" s="38" t="s">
        <v>3450</v>
      </c>
      <c r="C270" s="39" t="s">
        <v>56</v>
      </c>
      <c r="D270" s="39" t="s">
        <v>3451</v>
      </c>
      <c r="E270" s="38" t="s">
        <v>131</v>
      </c>
      <c r="F270" s="38" t="s">
        <v>3479</v>
      </c>
      <c r="G270" s="39">
        <v>93.4</v>
      </c>
      <c r="H270" s="40">
        <v>0.37</v>
      </c>
      <c r="I270" s="194"/>
    </row>
    <row r="271" spans="1:9" x14ac:dyDescent="0.2">
      <c r="A271" s="37" t="s">
        <v>66</v>
      </c>
      <c r="B271" s="38" t="s">
        <v>3362</v>
      </c>
      <c r="C271" s="39" t="s">
        <v>56</v>
      </c>
      <c r="D271" s="39" t="s">
        <v>3363</v>
      </c>
      <c r="E271" s="38" t="s">
        <v>71</v>
      </c>
      <c r="F271" s="38" t="s">
        <v>3480</v>
      </c>
      <c r="G271" s="39">
        <v>0.67</v>
      </c>
      <c r="H271" s="40">
        <v>40.520000000000003</v>
      </c>
      <c r="I271" s="194"/>
    </row>
    <row r="272" spans="1:9" x14ac:dyDescent="0.2">
      <c r="A272" s="37" t="s">
        <v>66</v>
      </c>
      <c r="B272" s="38" t="s">
        <v>3454</v>
      </c>
      <c r="C272" s="39" t="s">
        <v>56</v>
      </c>
      <c r="D272" s="39" t="s">
        <v>3455</v>
      </c>
      <c r="E272" s="38" t="s">
        <v>114</v>
      </c>
      <c r="F272" s="38" t="s">
        <v>3481</v>
      </c>
      <c r="G272" s="39">
        <v>7.83</v>
      </c>
      <c r="H272" s="40">
        <v>16.88</v>
      </c>
      <c r="I272" s="194"/>
    </row>
    <row r="273" spans="1:9" x14ac:dyDescent="0.2">
      <c r="A273" s="37" t="s">
        <v>793</v>
      </c>
      <c r="B273" s="38" t="s">
        <v>42</v>
      </c>
      <c r="C273" s="39" t="s">
        <v>43</v>
      </c>
      <c r="D273" s="39" t="s">
        <v>3</v>
      </c>
      <c r="E273" s="38" t="s">
        <v>44</v>
      </c>
      <c r="F273" s="38" t="s">
        <v>45</v>
      </c>
      <c r="G273" s="39" t="s">
        <v>46</v>
      </c>
      <c r="H273" s="40" t="s">
        <v>4</v>
      </c>
      <c r="I273" s="194"/>
    </row>
    <row r="274" spans="1:9" ht="19.5" x14ac:dyDescent="0.2">
      <c r="A274" s="37" t="s">
        <v>60</v>
      </c>
      <c r="B274" s="38" t="s">
        <v>794</v>
      </c>
      <c r="C274" s="39" t="s">
        <v>69</v>
      </c>
      <c r="D274" s="39" t="s">
        <v>795</v>
      </c>
      <c r="E274" s="38" t="s">
        <v>71</v>
      </c>
      <c r="F274" s="38" t="s">
        <v>6</v>
      </c>
      <c r="G274" s="39">
        <v>1573.73</v>
      </c>
      <c r="H274" s="40">
        <v>1573.73</v>
      </c>
      <c r="I274" s="194"/>
    </row>
    <row r="275" spans="1:9" x14ac:dyDescent="0.2">
      <c r="A275" s="37" t="s">
        <v>3165</v>
      </c>
      <c r="B275" s="38" t="s">
        <v>3171</v>
      </c>
      <c r="C275" s="39" t="s">
        <v>56</v>
      </c>
      <c r="D275" s="39" t="s">
        <v>3172</v>
      </c>
      <c r="E275" s="38" t="s">
        <v>3142</v>
      </c>
      <c r="F275" s="38" t="s">
        <v>3482</v>
      </c>
      <c r="G275" s="39">
        <v>25.75</v>
      </c>
      <c r="H275" s="40">
        <v>67.23</v>
      </c>
      <c r="I275" s="194"/>
    </row>
    <row r="276" spans="1:9" x14ac:dyDescent="0.2">
      <c r="A276" s="37" t="s">
        <v>3165</v>
      </c>
      <c r="B276" s="38" t="s">
        <v>3145</v>
      </c>
      <c r="C276" s="39" t="s">
        <v>56</v>
      </c>
      <c r="D276" s="39" t="s">
        <v>3146</v>
      </c>
      <c r="E276" s="38" t="s">
        <v>3142</v>
      </c>
      <c r="F276" s="38" t="s">
        <v>3483</v>
      </c>
      <c r="G276" s="39">
        <v>29.44</v>
      </c>
      <c r="H276" s="40">
        <v>14.8</v>
      </c>
      <c r="I276" s="194"/>
    </row>
    <row r="277" spans="1:9" x14ac:dyDescent="0.2">
      <c r="A277" s="37" t="s">
        <v>3165</v>
      </c>
      <c r="B277" s="38" t="s">
        <v>3174</v>
      </c>
      <c r="C277" s="39" t="s">
        <v>56</v>
      </c>
      <c r="D277" s="39" t="s">
        <v>3175</v>
      </c>
      <c r="E277" s="38" t="s">
        <v>3142</v>
      </c>
      <c r="F277" s="38" t="s">
        <v>3484</v>
      </c>
      <c r="G277" s="39">
        <v>20.74</v>
      </c>
      <c r="H277" s="40">
        <v>224.92</v>
      </c>
      <c r="I277" s="194"/>
    </row>
    <row r="278" spans="1:9" x14ac:dyDescent="0.2">
      <c r="A278" s="37" t="s">
        <v>66</v>
      </c>
      <c r="B278" s="38" t="s">
        <v>3447</v>
      </c>
      <c r="C278" s="39" t="s">
        <v>56</v>
      </c>
      <c r="D278" s="39" t="s">
        <v>3448</v>
      </c>
      <c r="E278" s="38" t="s">
        <v>131</v>
      </c>
      <c r="F278" s="38" t="s">
        <v>3485</v>
      </c>
      <c r="G278" s="39">
        <v>99.4</v>
      </c>
      <c r="H278" s="40">
        <v>12.72</v>
      </c>
      <c r="I278" s="194"/>
    </row>
    <row r="279" spans="1:9" ht="29.25" x14ac:dyDescent="0.2">
      <c r="A279" s="37" t="s">
        <v>66</v>
      </c>
      <c r="B279" s="38" t="s">
        <v>3486</v>
      </c>
      <c r="C279" s="39" t="s">
        <v>4774</v>
      </c>
      <c r="D279" s="39" t="s">
        <v>3487</v>
      </c>
      <c r="E279" s="38" t="s">
        <v>71</v>
      </c>
      <c r="F279" s="38" t="s">
        <v>6</v>
      </c>
      <c r="G279" s="39">
        <v>1201.33</v>
      </c>
      <c r="H279" s="40">
        <v>1201.33</v>
      </c>
      <c r="I279" s="194"/>
    </row>
    <row r="280" spans="1:9" x14ac:dyDescent="0.2">
      <c r="A280" s="37" t="s">
        <v>66</v>
      </c>
      <c r="B280" s="38" t="s">
        <v>3317</v>
      </c>
      <c r="C280" s="39" t="s">
        <v>56</v>
      </c>
      <c r="D280" s="39" t="s">
        <v>3318</v>
      </c>
      <c r="E280" s="38" t="s">
        <v>114</v>
      </c>
      <c r="F280" s="38" t="s">
        <v>3488</v>
      </c>
      <c r="G280" s="39">
        <v>0.72</v>
      </c>
      <c r="H280" s="40">
        <v>43.2</v>
      </c>
      <c r="I280" s="194"/>
    </row>
    <row r="281" spans="1:9" x14ac:dyDescent="0.2">
      <c r="A281" s="37" t="s">
        <v>66</v>
      </c>
      <c r="B281" s="38" t="s">
        <v>3440</v>
      </c>
      <c r="C281" s="39" t="s">
        <v>56</v>
      </c>
      <c r="D281" s="39" t="s">
        <v>3441</v>
      </c>
      <c r="E281" s="38" t="s">
        <v>131</v>
      </c>
      <c r="F281" s="38" t="s">
        <v>3489</v>
      </c>
      <c r="G281" s="39">
        <v>85.09</v>
      </c>
      <c r="H281" s="40">
        <v>9.5299999999999994</v>
      </c>
      <c r="I281" s="194"/>
    </row>
    <row r="282" spans="1:9" x14ac:dyDescent="0.2">
      <c r="A282" s="37" t="s">
        <v>797</v>
      </c>
      <c r="B282" s="38" t="s">
        <v>42</v>
      </c>
      <c r="C282" s="39" t="s">
        <v>43</v>
      </c>
      <c r="D282" s="39" t="s">
        <v>3</v>
      </c>
      <c r="E282" s="38" t="s">
        <v>44</v>
      </c>
      <c r="F282" s="38" t="s">
        <v>45</v>
      </c>
      <c r="G282" s="39" t="s">
        <v>46</v>
      </c>
      <c r="H282" s="40" t="s">
        <v>4</v>
      </c>
      <c r="I282" s="194"/>
    </row>
    <row r="283" spans="1:9" x14ac:dyDescent="0.2">
      <c r="A283" s="37" t="s">
        <v>60</v>
      </c>
      <c r="B283" s="38" t="s">
        <v>798</v>
      </c>
      <c r="C283" s="39" t="s">
        <v>69</v>
      </c>
      <c r="D283" s="39" t="s">
        <v>799</v>
      </c>
      <c r="E283" s="38" t="s">
        <v>71</v>
      </c>
      <c r="F283" s="38" t="s">
        <v>6</v>
      </c>
      <c r="G283" s="39">
        <v>156.47</v>
      </c>
      <c r="H283" s="40">
        <v>156.47</v>
      </c>
      <c r="I283" s="194"/>
    </row>
    <row r="284" spans="1:9" x14ac:dyDescent="0.2">
      <c r="A284" s="37" t="s">
        <v>3165</v>
      </c>
      <c r="B284" s="38" t="s">
        <v>3429</v>
      </c>
      <c r="C284" s="39" t="s">
        <v>56</v>
      </c>
      <c r="D284" s="39" t="s">
        <v>3430</v>
      </c>
      <c r="E284" s="38" t="s">
        <v>3142</v>
      </c>
      <c r="F284" s="38" t="s">
        <v>3193</v>
      </c>
      <c r="G284" s="39">
        <v>21.65</v>
      </c>
      <c r="H284" s="40">
        <v>6.49</v>
      </c>
      <c r="I284" s="194"/>
    </row>
    <row r="285" spans="1:9" x14ac:dyDescent="0.2">
      <c r="A285" s="37" t="s">
        <v>3165</v>
      </c>
      <c r="B285" s="38" t="s">
        <v>3432</v>
      </c>
      <c r="C285" s="39" t="s">
        <v>56</v>
      </c>
      <c r="D285" s="39" t="s">
        <v>3433</v>
      </c>
      <c r="E285" s="38" t="s">
        <v>3142</v>
      </c>
      <c r="F285" s="38" t="s">
        <v>3193</v>
      </c>
      <c r="G285" s="39">
        <v>29.06</v>
      </c>
      <c r="H285" s="40">
        <v>8.7100000000000009</v>
      </c>
      <c r="I285" s="194"/>
    </row>
    <row r="286" spans="1:9" ht="19.5" x14ac:dyDescent="0.2">
      <c r="A286" s="37" t="s">
        <v>66</v>
      </c>
      <c r="B286" s="38" t="s">
        <v>3490</v>
      </c>
      <c r="C286" s="39" t="s">
        <v>3233</v>
      </c>
      <c r="D286" s="39" t="s">
        <v>3491</v>
      </c>
      <c r="E286" s="38" t="s">
        <v>1799</v>
      </c>
      <c r="F286" s="38" t="s">
        <v>6</v>
      </c>
      <c r="G286" s="39">
        <v>141.27000000000001</v>
      </c>
      <c r="H286" s="40">
        <v>141.27000000000001</v>
      </c>
      <c r="I286" s="194"/>
    </row>
    <row r="287" spans="1:9" x14ac:dyDescent="0.2">
      <c r="A287" s="37" t="s">
        <v>801</v>
      </c>
      <c r="B287" s="38" t="s">
        <v>42</v>
      </c>
      <c r="C287" s="39" t="s">
        <v>43</v>
      </c>
      <c r="D287" s="39" t="s">
        <v>3</v>
      </c>
      <c r="E287" s="38" t="s">
        <v>44</v>
      </c>
      <c r="F287" s="38" t="s">
        <v>45</v>
      </c>
      <c r="G287" s="39" t="s">
        <v>46</v>
      </c>
      <c r="H287" s="40" t="s">
        <v>4</v>
      </c>
      <c r="I287" s="194"/>
    </row>
    <row r="288" spans="1:9" x14ac:dyDescent="0.2">
      <c r="A288" s="37" t="s">
        <v>60</v>
      </c>
      <c r="B288" s="38" t="s">
        <v>802</v>
      </c>
      <c r="C288" s="39" t="s">
        <v>69</v>
      </c>
      <c r="D288" s="39" t="s">
        <v>803</v>
      </c>
      <c r="E288" s="38" t="s">
        <v>71</v>
      </c>
      <c r="F288" s="38" t="s">
        <v>6</v>
      </c>
      <c r="G288" s="39">
        <v>113.93</v>
      </c>
      <c r="H288" s="40">
        <v>113.93</v>
      </c>
      <c r="I288" s="194"/>
    </row>
    <row r="289" spans="1:9" x14ac:dyDescent="0.2">
      <c r="A289" s="37" t="s">
        <v>3165</v>
      </c>
      <c r="B289" s="38" t="s">
        <v>3429</v>
      </c>
      <c r="C289" s="39" t="s">
        <v>56</v>
      </c>
      <c r="D289" s="39" t="s">
        <v>3430</v>
      </c>
      <c r="E289" s="38" t="s">
        <v>3142</v>
      </c>
      <c r="F289" s="38" t="s">
        <v>3193</v>
      </c>
      <c r="G289" s="39">
        <v>21.65</v>
      </c>
      <c r="H289" s="40">
        <v>6.49</v>
      </c>
      <c r="I289" s="194"/>
    </row>
    <row r="290" spans="1:9" x14ac:dyDescent="0.2">
      <c r="A290" s="37" t="s">
        <v>3165</v>
      </c>
      <c r="B290" s="38" t="s">
        <v>3432</v>
      </c>
      <c r="C290" s="39" t="s">
        <v>56</v>
      </c>
      <c r="D290" s="39" t="s">
        <v>3433</v>
      </c>
      <c r="E290" s="38" t="s">
        <v>3142</v>
      </c>
      <c r="F290" s="38" t="s">
        <v>3193</v>
      </c>
      <c r="G290" s="39">
        <v>29.06</v>
      </c>
      <c r="H290" s="40">
        <v>8.7100000000000009</v>
      </c>
      <c r="I290" s="194"/>
    </row>
    <row r="291" spans="1:9" ht="19.5" x14ac:dyDescent="0.2">
      <c r="A291" s="37" t="s">
        <v>66</v>
      </c>
      <c r="B291" s="38" t="s">
        <v>3492</v>
      </c>
      <c r="C291" s="39" t="s">
        <v>3493</v>
      </c>
      <c r="D291" s="39" t="s">
        <v>3494</v>
      </c>
      <c r="E291" s="38" t="s">
        <v>71</v>
      </c>
      <c r="F291" s="38" t="s">
        <v>6</v>
      </c>
      <c r="G291" s="39">
        <v>98.73</v>
      </c>
      <c r="H291" s="40">
        <v>98.73</v>
      </c>
      <c r="I291" s="194"/>
    </row>
    <row r="292" spans="1:9" x14ac:dyDescent="0.2">
      <c r="A292" s="37" t="s">
        <v>809</v>
      </c>
      <c r="B292" s="38" t="s">
        <v>42</v>
      </c>
      <c r="C292" s="39" t="s">
        <v>43</v>
      </c>
      <c r="D292" s="39" t="s">
        <v>3</v>
      </c>
      <c r="E292" s="38" t="s">
        <v>44</v>
      </c>
      <c r="F292" s="38" t="s">
        <v>45</v>
      </c>
      <c r="G292" s="39" t="s">
        <v>46</v>
      </c>
      <c r="H292" s="40" t="s">
        <v>4</v>
      </c>
      <c r="I292" s="194"/>
    </row>
    <row r="293" spans="1:9" ht="19.5" x14ac:dyDescent="0.2">
      <c r="A293" s="37" t="s">
        <v>60</v>
      </c>
      <c r="B293" s="38" t="s">
        <v>810</v>
      </c>
      <c r="C293" s="39" t="s">
        <v>69</v>
      </c>
      <c r="D293" s="39" t="s">
        <v>811</v>
      </c>
      <c r="E293" s="38" t="s">
        <v>71</v>
      </c>
      <c r="F293" s="38" t="s">
        <v>6</v>
      </c>
      <c r="G293" s="39">
        <v>151</v>
      </c>
      <c r="H293" s="40">
        <v>151</v>
      </c>
      <c r="I293" s="194"/>
    </row>
    <row r="294" spans="1:9" ht="29.25" x14ac:dyDescent="0.2">
      <c r="A294" s="37" t="s">
        <v>3165</v>
      </c>
      <c r="B294" s="38" t="s">
        <v>3495</v>
      </c>
      <c r="C294" s="39" t="s">
        <v>56</v>
      </c>
      <c r="D294" s="39" t="s">
        <v>3496</v>
      </c>
      <c r="E294" s="38" t="s">
        <v>131</v>
      </c>
      <c r="F294" s="38" t="s">
        <v>3479</v>
      </c>
      <c r="G294" s="39">
        <v>538.41</v>
      </c>
      <c r="H294" s="40">
        <v>2.15</v>
      </c>
      <c r="I294" s="194"/>
    </row>
    <row r="295" spans="1:9" x14ac:dyDescent="0.2">
      <c r="A295" s="37" t="s">
        <v>3165</v>
      </c>
      <c r="B295" s="38" t="s">
        <v>3432</v>
      </c>
      <c r="C295" s="39" t="s">
        <v>56</v>
      </c>
      <c r="D295" s="39" t="s">
        <v>3433</v>
      </c>
      <c r="E295" s="38" t="s">
        <v>3142</v>
      </c>
      <c r="F295" s="38" t="s">
        <v>3497</v>
      </c>
      <c r="G295" s="39">
        <v>29.06</v>
      </c>
      <c r="H295" s="40">
        <v>46.49</v>
      </c>
      <c r="I295" s="194"/>
    </row>
    <row r="296" spans="1:9" x14ac:dyDescent="0.2">
      <c r="A296" s="37" t="s">
        <v>3165</v>
      </c>
      <c r="B296" s="38" t="s">
        <v>3171</v>
      </c>
      <c r="C296" s="39" t="s">
        <v>56</v>
      </c>
      <c r="D296" s="39" t="s">
        <v>3172</v>
      </c>
      <c r="E296" s="38" t="s">
        <v>3142</v>
      </c>
      <c r="F296" s="38" t="s">
        <v>3231</v>
      </c>
      <c r="G296" s="39">
        <v>25.75</v>
      </c>
      <c r="H296" s="40">
        <v>10.3</v>
      </c>
      <c r="I296" s="194"/>
    </row>
    <row r="297" spans="1:9" x14ac:dyDescent="0.2">
      <c r="A297" s="37" t="s">
        <v>3165</v>
      </c>
      <c r="B297" s="38" t="s">
        <v>3174</v>
      </c>
      <c r="C297" s="39" t="s">
        <v>56</v>
      </c>
      <c r="D297" s="39" t="s">
        <v>3175</v>
      </c>
      <c r="E297" s="38" t="s">
        <v>3142</v>
      </c>
      <c r="F297" s="38" t="s">
        <v>3185</v>
      </c>
      <c r="G297" s="39">
        <v>20.74</v>
      </c>
      <c r="H297" s="40">
        <v>12.44</v>
      </c>
      <c r="I297" s="194"/>
    </row>
    <row r="298" spans="1:9" ht="19.5" x14ac:dyDescent="0.2">
      <c r="A298" s="37" t="s">
        <v>66</v>
      </c>
      <c r="B298" s="38" t="s">
        <v>3498</v>
      </c>
      <c r="C298" s="39" t="s">
        <v>3233</v>
      </c>
      <c r="D298" s="39" t="s">
        <v>3499</v>
      </c>
      <c r="E298" s="38" t="s">
        <v>476</v>
      </c>
      <c r="F298" s="38" t="s">
        <v>6</v>
      </c>
      <c r="G298" s="39">
        <v>79.62</v>
      </c>
      <c r="H298" s="40">
        <v>79.62</v>
      </c>
      <c r="I298" s="194"/>
    </row>
    <row r="299" spans="1:9" x14ac:dyDescent="0.2">
      <c r="A299" s="37" t="s">
        <v>823</v>
      </c>
      <c r="B299" s="38" t="s">
        <v>42</v>
      </c>
      <c r="C299" s="39" t="s">
        <v>43</v>
      </c>
      <c r="D299" s="39" t="s">
        <v>3</v>
      </c>
      <c r="E299" s="38" t="s">
        <v>44</v>
      </c>
      <c r="F299" s="38" t="s">
        <v>45</v>
      </c>
      <c r="G299" s="39" t="s">
        <v>46</v>
      </c>
      <c r="H299" s="40" t="s">
        <v>4</v>
      </c>
      <c r="I299" s="194"/>
    </row>
    <row r="300" spans="1:9" x14ac:dyDescent="0.2">
      <c r="A300" s="37" t="s">
        <v>60</v>
      </c>
      <c r="B300" s="38" t="s">
        <v>824</v>
      </c>
      <c r="C300" s="39" t="s">
        <v>69</v>
      </c>
      <c r="D300" s="39" t="s">
        <v>825</v>
      </c>
      <c r="E300" s="38" t="s">
        <v>389</v>
      </c>
      <c r="F300" s="38" t="s">
        <v>6</v>
      </c>
      <c r="G300" s="39">
        <v>34.24</v>
      </c>
      <c r="H300" s="40">
        <v>34.24</v>
      </c>
      <c r="I300" s="194"/>
    </row>
    <row r="301" spans="1:9" ht="19.5" x14ac:dyDescent="0.2">
      <c r="A301" s="37" t="s">
        <v>3165</v>
      </c>
      <c r="B301" s="38" t="s">
        <v>3500</v>
      </c>
      <c r="C301" s="39" t="s">
        <v>69</v>
      </c>
      <c r="D301" s="39" t="s">
        <v>3501</v>
      </c>
      <c r="E301" s="38" t="s">
        <v>58</v>
      </c>
      <c r="F301" s="38" t="s">
        <v>6</v>
      </c>
      <c r="G301" s="39">
        <v>31.11</v>
      </c>
      <c r="H301" s="40">
        <v>31.11</v>
      </c>
      <c r="I301" s="194"/>
    </row>
    <row r="302" spans="1:9" ht="19.5" x14ac:dyDescent="0.2">
      <c r="A302" s="37" t="s">
        <v>3165</v>
      </c>
      <c r="B302" s="38" t="s">
        <v>3502</v>
      </c>
      <c r="C302" s="39" t="s">
        <v>69</v>
      </c>
      <c r="D302" s="39" t="s">
        <v>3503</v>
      </c>
      <c r="E302" s="38" t="s">
        <v>2699</v>
      </c>
      <c r="F302" s="38" t="s">
        <v>6</v>
      </c>
      <c r="G302" s="39">
        <v>3.13</v>
      </c>
      <c r="H302" s="40">
        <v>3.13</v>
      </c>
      <c r="I302" s="194"/>
    </row>
    <row r="303" spans="1:9" x14ac:dyDescent="0.2">
      <c r="A303" s="37" t="s">
        <v>834</v>
      </c>
      <c r="B303" s="38" t="s">
        <v>42</v>
      </c>
      <c r="C303" s="39" t="s">
        <v>43</v>
      </c>
      <c r="D303" s="39" t="s">
        <v>3</v>
      </c>
      <c r="E303" s="38" t="s">
        <v>44</v>
      </c>
      <c r="F303" s="38" t="s">
        <v>45</v>
      </c>
      <c r="G303" s="39" t="s">
        <v>46</v>
      </c>
      <c r="H303" s="40" t="s">
        <v>4</v>
      </c>
      <c r="I303" s="194"/>
    </row>
    <row r="304" spans="1:9" ht="19.5" x14ac:dyDescent="0.2">
      <c r="A304" s="37" t="s">
        <v>60</v>
      </c>
      <c r="B304" s="38" t="s">
        <v>835</v>
      </c>
      <c r="C304" s="39" t="s">
        <v>69</v>
      </c>
      <c r="D304" s="39" t="s">
        <v>836</v>
      </c>
      <c r="E304" s="38" t="s">
        <v>58</v>
      </c>
      <c r="F304" s="38" t="s">
        <v>6</v>
      </c>
      <c r="G304" s="39">
        <v>90.28</v>
      </c>
      <c r="H304" s="40">
        <v>90.28</v>
      </c>
      <c r="I304" s="194"/>
    </row>
    <row r="305" spans="1:9" x14ac:dyDescent="0.2">
      <c r="A305" s="37" t="s">
        <v>3165</v>
      </c>
      <c r="B305" s="38" t="s">
        <v>3236</v>
      </c>
      <c r="C305" s="39" t="s">
        <v>56</v>
      </c>
      <c r="D305" s="39" t="s">
        <v>3237</v>
      </c>
      <c r="E305" s="38" t="s">
        <v>3142</v>
      </c>
      <c r="F305" s="38" t="s">
        <v>3504</v>
      </c>
      <c r="G305" s="39">
        <v>25.63</v>
      </c>
      <c r="H305" s="40">
        <v>17.86</v>
      </c>
      <c r="I305" s="194"/>
    </row>
    <row r="306" spans="1:9" x14ac:dyDescent="0.2">
      <c r="A306" s="37" t="s">
        <v>3165</v>
      </c>
      <c r="B306" s="38" t="s">
        <v>3174</v>
      </c>
      <c r="C306" s="39" t="s">
        <v>56</v>
      </c>
      <c r="D306" s="39" t="s">
        <v>3175</v>
      </c>
      <c r="E306" s="38" t="s">
        <v>3142</v>
      </c>
      <c r="F306" s="38" t="s">
        <v>3505</v>
      </c>
      <c r="G306" s="39">
        <v>20.74</v>
      </c>
      <c r="H306" s="40">
        <v>6.5</v>
      </c>
      <c r="I306" s="194"/>
    </row>
    <row r="307" spans="1:9" x14ac:dyDescent="0.2">
      <c r="A307" s="37" t="s">
        <v>66</v>
      </c>
      <c r="B307" s="38" t="s">
        <v>3256</v>
      </c>
      <c r="C307" s="39" t="s">
        <v>56</v>
      </c>
      <c r="D307" s="39" t="s">
        <v>3257</v>
      </c>
      <c r="E307" s="38" t="s">
        <v>58</v>
      </c>
      <c r="F307" s="38" t="s">
        <v>3506</v>
      </c>
      <c r="G307" s="39">
        <v>33.1</v>
      </c>
      <c r="H307" s="40">
        <v>35.74</v>
      </c>
      <c r="I307" s="194"/>
    </row>
    <row r="308" spans="1:9" x14ac:dyDescent="0.2">
      <c r="A308" s="37" t="s">
        <v>66</v>
      </c>
      <c r="B308" s="38" t="s">
        <v>3243</v>
      </c>
      <c r="C308" s="39" t="s">
        <v>56</v>
      </c>
      <c r="D308" s="39" t="s">
        <v>3244</v>
      </c>
      <c r="E308" s="38" t="s">
        <v>114</v>
      </c>
      <c r="F308" s="38" t="s">
        <v>3254</v>
      </c>
      <c r="G308" s="39">
        <v>0.88</v>
      </c>
      <c r="H308" s="40">
        <v>6.02</v>
      </c>
      <c r="I308" s="194"/>
    </row>
    <row r="309" spans="1:9" x14ac:dyDescent="0.2">
      <c r="A309" s="37" t="s">
        <v>66</v>
      </c>
      <c r="B309" s="38" t="s">
        <v>3328</v>
      </c>
      <c r="C309" s="39" t="s">
        <v>56</v>
      </c>
      <c r="D309" s="39" t="s">
        <v>3329</v>
      </c>
      <c r="E309" s="38" t="s">
        <v>114</v>
      </c>
      <c r="F309" s="38" t="s">
        <v>3507</v>
      </c>
      <c r="G309" s="39">
        <v>108.83</v>
      </c>
      <c r="H309" s="40">
        <v>24.16</v>
      </c>
      <c r="I309" s="194"/>
    </row>
    <row r="310" spans="1:9" x14ac:dyDescent="0.2">
      <c r="A310" s="37" t="s">
        <v>867</v>
      </c>
      <c r="B310" s="38" t="s">
        <v>42</v>
      </c>
      <c r="C310" s="39" t="s">
        <v>43</v>
      </c>
      <c r="D310" s="39" t="s">
        <v>3</v>
      </c>
      <c r="E310" s="38" t="s">
        <v>44</v>
      </c>
      <c r="F310" s="38" t="s">
        <v>45</v>
      </c>
      <c r="G310" s="39" t="s">
        <v>46</v>
      </c>
      <c r="H310" s="40" t="s">
        <v>4</v>
      </c>
      <c r="I310" s="194"/>
    </row>
    <row r="311" spans="1:9" x14ac:dyDescent="0.2">
      <c r="A311" s="37" t="s">
        <v>60</v>
      </c>
      <c r="B311" s="38" t="s">
        <v>868</v>
      </c>
      <c r="C311" s="39" t="s">
        <v>69</v>
      </c>
      <c r="D311" s="39" t="s">
        <v>869</v>
      </c>
      <c r="E311" s="38" t="s">
        <v>389</v>
      </c>
      <c r="F311" s="38" t="s">
        <v>6</v>
      </c>
      <c r="G311" s="39">
        <v>1058.45</v>
      </c>
      <c r="H311" s="40">
        <v>1058.45</v>
      </c>
      <c r="I311" s="194"/>
    </row>
    <row r="312" spans="1:9" x14ac:dyDescent="0.2">
      <c r="A312" s="37" t="s">
        <v>3165</v>
      </c>
      <c r="B312" s="38" t="s">
        <v>3174</v>
      </c>
      <c r="C312" s="39" t="s">
        <v>56</v>
      </c>
      <c r="D312" s="39" t="s">
        <v>3175</v>
      </c>
      <c r="E312" s="38" t="s">
        <v>3142</v>
      </c>
      <c r="F312" s="38" t="s">
        <v>3508</v>
      </c>
      <c r="G312" s="39">
        <v>20.74</v>
      </c>
      <c r="H312" s="40">
        <v>36.04</v>
      </c>
      <c r="I312" s="194"/>
    </row>
    <row r="313" spans="1:9" x14ac:dyDescent="0.2">
      <c r="A313" s="37" t="s">
        <v>3165</v>
      </c>
      <c r="B313" s="38" t="s">
        <v>3283</v>
      </c>
      <c r="C313" s="39" t="s">
        <v>56</v>
      </c>
      <c r="D313" s="39" t="s">
        <v>3284</v>
      </c>
      <c r="E313" s="38" t="s">
        <v>3142</v>
      </c>
      <c r="F313" s="38" t="s">
        <v>3509</v>
      </c>
      <c r="G313" s="39">
        <v>22.95</v>
      </c>
      <c r="H313" s="40">
        <v>41.04</v>
      </c>
      <c r="I313" s="194"/>
    </row>
    <row r="314" spans="1:9" ht="29.25" x14ac:dyDescent="0.2">
      <c r="A314" s="37" t="s">
        <v>66</v>
      </c>
      <c r="B314" s="38" t="s">
        <v>3510</v>
      </c>
      <c r="C314" s="39" t="s">
        <v>56</v>
      </c>
      <c r="D314" s="39" t="s">
        <v>3511</v>
      </c>
      <c r="E314" s="38" t="s">
        <v>3512</v>
      </c>
      <c r="F314" s="38" t="s">
        <v>3513</v>
      </c>
      <c r="G314" s="39">
        <v>157.19</v>
      </c>
      <c r="H314" s="40">
        <v>83.16</v>
      </c>
      <c r="I314" s="194"/>
    </row>
    <row r="315" spans="1:9" x14ac:dyDescent="0.2">
      <c r="A315" s="37" t="s">
        <v>66</v>
      </c>
      <c r="B315" s="38" t="s">
        <v>3514</v>
      </c>
      <c r="C315" s="39" t="s">
        <v>56</v>
      </c>
      <c r="D315" s="39" t="s">
        <v>3515</v>
      </c>
      <c r="E315" s="38" t="s">
        <v>58</v>
      </c>
      <c r="F315" s="38" t="s">
        <v>6</v>
      </c>
      <c r="G315" s="39">
        <v>450</v>
      </c>
      <c r="H315" s="40">
        <v>450</v>
      </c>
      <c r="I315" s="194"/>
    </row>
    <row r="316" spans="1:9" ht="19.5" x14ac:dyDescent="0.2">
      <c r="A316" s="37" t="s">
        <v>66</v>
      </c>
      <c r="B316" s="38" t="s">
        <v>3516</v>
      </c>
      <c r="C316" s="39" t="s">
        <v>56</v>
      </c>
      <c r="D316" s="39" t="s">
        <v>3517</v>
      </c>
      <c r="E316" s="38" t="s">
        <v>71</v>
      </c>
      <c r="F316" s="38" t="s">
        <v>3513</v>
      </c>
      <c r="G316" s="39">
        <v>847.12</v>
      </c>
      <c r="H316" s="40">
        <v>448.21</v>
      </c>
      <c r="I316" s="194"/>
    </row>
    <row r="317" spans="1:9" x14ac:dyDescent="0.2">
      <c r="A317" s="37" t="s">
        <v>884</v>
      </c>
      <c r="B317" s="38" t="s">
        <v>42</v>
      </c>
      <c r="C317" s="39" t="s">
        <v>43</v>
      </c>
      <c r="D317" s="39" t="s">
        <v>3</v>
      </c>
      <c r="E317" s="38" t="s">
        <v>44</v>
      </c>
      <c r="F317" s="38" t="s">
        <v>45</v>
      </c>
      <c r="G317" s="39" t="s">
        <v>46</v>
      </c>
      <c r="H317" s="40" t="s">
        <v>4</v>
      </c>
      <c r="I317" s="194"/>
    </row>
    <row r="318" spans="1:9" x14ac:dyDescent="0.2">
      <c r="A318" s="37" t="s">
        <v>60</v>
      </c>
      <c r="B318" s="38" t="s">
        <v>885</v>
      </c>
      <c r="C318" s="39" t="s">
        <v>69</v>
      </c>
      <c r="D318" s="39" t="s">
        <v>886</v>
      </c>
      <c r="E318" s="38" t="s">
        <v>85</v>
      </c>
      <c r="F318" s="38" t="s">
        <v>6</v>
      </c>
      <c r="G318" s="39">
        <v>117.44</v>
      </c>
      <c r="H318" s="40">
        <v>117.44</v>
      </c>
      <c r="I318" s="194"/>
    </row>
    <row r="319" spans="1:9" x14ac:dyDescent="0.2">
      <c r="A319" s="37" t="s">
        <v>3165</v>
      </c>
      <c r="B319" s="38" t="s">
        <v>3171</v>
      </c>
      <c r="C319" s="39" t="s">
        <v>56</v>
      </c>
      <c r="D319" s="39" t="s">
        <v>3172</v>
      </c>
      <c r="E319" s="38" t="s">
        <v>3142</v>
      </c>
      <c r="F319" s="38" t="s">
        <v>3518</v>
      </c>
      <c r="G319" s="39">
        <v>25.75</v>
      </c>
      <c r="H319" s="40">
        <v>16.22</v>
      </c>
      <c r="I319" s="194"/>
    </row>
    <row r="320" spans="1:9" x14ac:dyDescent="0.2">
      <c r="A320" s="37" t="s">
        <v>3165</v>
      </c>
      <c r="B320" s="38" t="s">
        <v>3174</v>
      </c>
      <c r="C320" s="39" t="s">
        <v>56</v>
      </c>
      <c r="D320" s="39" t="s">
        <v>3175</v>
      </c>
      <c r="E320" s="38" t="s">
        <v>3142</v>
      </c>
      <c r="F320" s="38" t="s">
        <v>3519</v>
      </c>
      <c r="G320" s="39">
        <v>20.74</v>
      </c>
      <c r="H320" s="40">
        <v>7.25</v>
      </c>
      <c r="I320" s="194"/>
    </row>
    <row r="321" spans="1:9" ht="19.5" x14ac:dyDescent="0.2">
      <c r="A321" s="37" t="s">
        <v>66</v>
      </c>
      <c r="B321" s="38" t="s">
        <v>3520</v>
      </c>
      <c r="C321" s="39" t="s">
        <v>56</v>
      </c>
      <c r="D321" s="39" t="s">
        <v>3521</v>
      </c>
      <c r="E321" s="38" t="s">
        <v>85</v>
      </c>
      <c r="F321" s="38" t="s">
        <v>6</v>
      </c>
      <c r="G321" s="39">
        <v>93.75</v>
      </c>
      <c r="H321" s="40">
        <v>93.75</v>
      </c>
      <c r="I321" s="194"/>
    </row>
    <row r="322" spans="1:9" x14ac:dyDescent="0.2">
      <c r="A322" s="37" t="s">
        <v>66</v>
      </c>
      <c r="B322" s="38" t="s">
        <v>3264</v>
      </c>
      <c r="C322" s="39" t="s">
        <v>56</v>
      </c>
      <c r="D322" s="39" t="s">
        <v>3265</v>
      </c>
      <c r="E322" s="38" t="s">
        <v>114</v>
      </c>
      <c r="F322" s="38" t="s">
        <v>3522</v>
      </c>
      <c r="G322" s="39">
        <v>2.7</v>
      </c>
      <c r="H322" s="40">
        <v>0.22</v>
      </c>
      <c r="I322" s="194"/>
    </row>
    <row r="323" spans="1:9" x14ac:dyDescent="0.2">
      <c r="A323" s="37" t="s">
        <v>892</v>
      </c>
      <c r="B323" s="38" t="s">
        <v>42</v>
      </c>
      <c r="C323" s="39" t="s">
        <v>43</v>
      </c>
      <c r="D323" s="39" t="s">
        <v>3</v>
      </c>
      <c r="E323" s="38" t="s">
        <v>44</v>
      </c>
      <c r="F323" s="38" t="s">
        <v>45</v>
      </c>
      <c r="G323" s="39" t="s">
        <v>46</v>
      </c>
      <c r="H323" s="40" t="s">
        <v>4</v>
      </c>
      <c r="I323" s="194"/>
    </row>
    <row r="324" spans="1:9" x14ac:dyDescent="0.2">
      <c r="A324" s="37" t="s">
        <v>60</v>
      </c>
      <c r="B324" s="38" t="s">
        <v>893</v>
      </c>
      <c r="C324" s="39" t="s">
        <v>69</v>
      </c>
      <c r="D324" s="39" t="s">
        <v>894</v>
      </c>
      <c r="E324" s="38" t="s">
        <v>58</v>
      </c>
      <c r="F324" s="38" t="s">
        <v>6</v>
      </c>
      <c r="G324" s="39">
        <v>4.4400000000000004</v>
      </c>
      <c r="H324" s="40">
        <v>4.4400000000000004</v>
      </c>
      <c r="I324" s="194"/>
    </row>
    <row r="325" spans="1:9" x14ac:dyDescent="0.2">
      <c r="A325" s="37" t="s">
        <v>3165</v>
      </c>
      <c r="B325" s="38" t="s">
        <v>3174</v>
      </c>
      <c r="C325" s="39" t="s">
        <v>56</v>
      </c>
      <c r="D325" s="39" t="s">
        <v>3175</v>
      </c>
      <c r="E325" s="38" t="s">
        <v>3142</v>
      </c>
      <c r="F325" s="38" t="s">
        <v>3239</v>
      </c>
      <c r="G325" s="39">
        <v>20.74</v>
      </c>
      <c r="H325" s="40">
        <v>4.1399999999999997</v>
      </c>
      <c r="I325" s="194"/>
    </row>
    <row r="326" spans="1:9" x14ac:dyDescent="0.2">
      <c r="A326" s="37" t="s">
        <v>66</v>
      </c>
      <c r="B326" s="38" t="s">
        <v>3523</v>
      </c>
      <c r="C326" s="39" t="s">
        <v>56</v>
      </c>
      <c r="D326" s="39" t="s">
        <v>3524</v>
      </c>
      <c r="E326" s="38" t="s">
        <v>71</v>
      </c>
      <c r="F326" s="38" t="s">
        <v>3339</v>
      </c>
      <c r="G326" s="39">
        <v>1.21</v>
      </c>
      <c r="H326" s="40">
        <v>0.3</v>
      </c>
      <c r="I326" s="194"/>
    </row>
    <row r="327" spans="1:9" x14ac:dyDescent="0.2">
      <c r="A327" s="37" t="s">
        <v>908</v>
      </c>
      <c r="B327" s="38" t="s">
        <v>42</v>
      </c>
      <c r="C327" s="39" t="s">
        <v>43</v>
      </c>
      <c r="D327" s="39" t="s">
        <v>3</v>
      </c>
      <c r="E327" s="38" t="s">
        <v>44</v>
      </c>
      <c r="F327" s="38" t="s">
        <v>45</v>
      </c>
      <c r="G327" s="39" t="s">
        <v>46</v>
      </c>
      <c r="H327" s="40" t="s">
        <v>4</v>
      </c>
      <c r="I327" s="194"/>
    </row>
    <row r="328" spans="1:9" ht="29.25" x14ac:dyDescent="0.2">
      <c r="A328" s="37" t="s">
        <v>60</v>
      </c>
      <c r="B328" s="38" t="s">
        <v>909</v>
      </c>
      <c r="C328" s="39" t="s">
        <v>69</v>
      </c>
      <c r="D328" s="39" t="s">
        <v>910</v>
      </c>
      <c r="E328" s="38" t="s">
        <v>476</v>
      </c>
      <c r="F328" s="38" t="s">
        <v>6</v>
      </c>
      <c r="G328" s="39">
        <v>2729.73</v>
      </c>
      <c r="H328" s="40">
        <v>2729.73</v>
      </c>
      <c r="I328" s="194"/>
    </row>
    <row r="329" spans="1:9" x14ac:dyDescent="0.2">
      <c r="A329" s="37" t="s">
        <v>3165</v>
      </c>
      <c r="B329" s="38" t="s">
        <v>3171</v>
      </c>
      <c r="C329" s="39" t="s">
        <v>56</v>
      </c>
      <c r="D329" s="39" t="s">
        <v>3172</v>
      </c>
      <c r="E329" s="38" t="s">
        <v>3142</v>
      </c>
      <c r="F329" s="38" t="s">
        <v>8</v>
      </c>
      <c r="G329" s="39">
        <v>25.75</v>
      </c>
      <c r="H329" s="40">
        <v>51.5</v>
      </c>
      <c r="I329" s="194"/>
    </row>
    <row r="330" spans="1:9" x14ac:dyDescent="0.2">
      <c r="A330" s="37" t="s">
        <v>3165</v>
      </c>
      <c r="B330" s="38" t="s">
        <v>3174</v>
      </c>
      <c r="C330" s="39" t="s">
        <v>56</v>
      </c>
      <c r="D330" s="39" t="s">
        <v>3175</v>
      </c>
      <c r="E330" s="38" t="s">
        <v>3142</v>
      </c>
      <c r="F330" s="38" t="s">
        <v>8</v>
      </c>
      <c r="G330" s="39">
        <v>20.74</v>
      </c>
      <c r="H330" s="40">
        <v>41.48</v>
      </c>
      <c r="I330" s="194"/>
    </row>
    <row r="331" spans="1:9" x14ac:dyDescent="0.2">
      <c r="A331" s="37" t="s">
        <v>3165</v>
      </c>
      <c r="B331" s="38" t="s">
        <v>3322</v>
      </c>
      <c r="C331" s="39" t="s">
        <v>56</v>
      </c>
      <c r="D331" s="39" t="s">
        <v>3323</v>
      </c>
      <c r="E331" s="38" t="s">
        <v>3142</v>
      </c>
      <c r="F331" s="38" t="s">
        <v>8</v>
      </c>
      <c r="G331" s="39">
        <v>25.04</v>
      </c>
      <c r="H331" s="40">
        <v>50.08</v>
      </c>
      <c r="I331" s="194"/>
    </row>
    <row r="332" spans="1:9" x14ac:dyDescent="0.2">
      <c r="A332" s="37" t="s">
        <v>66</v>
      </c>
      <c r="B332" s="38" t="s">
        <v>3525</v>
      </c>
      <c r="C332" s="39" t="s">
        <v>3233</v>
      </c>
      <c r="D332" s="39" t="s">
        <v>3526</v>
      </c>
      <c r="E332" s="38" t="s">
        <v>2699</v>
      </c>
      <c r="F332" s="38" t="s">
        <v>3292</v>
      </c>
      <c r="G332" s="39">
        <v>63.35</v>
      </c>
      <c r="H332" s="40">
        <v>95.02</v>
      </c>
      <c r="I332" s="194"/>
    </row>
    <row r="333" spans="1:9" x14ac:dyDescent="0.2">
      <c r="A333" s="37" t="s">
        <v>66</v>
      </c>
      <c r="B333" s="38" t="s">
        <v>3527</v>
      </c>
      <c r="C333" s="39" t="s">
        <v>3233</v>
      </c>
      <c r="D333" s="39" t="s">
        <v>3528</v>
      </c>
      <c r="E333" s="38" t="s">
        <v>2699</v>
      </c>
      <c r="F333" s="38" t="s">
        <v>3529</v>
      </c>
      <c r="G333" s="39">
        <v>29.96</v>
      </c>
      <c r="H333" s="40">
        <v>35.950000000000003</v>
      </c>
      <c r="I333" s="194"/>
    </row>
    <row r="334" spans="1:9" x14ac:dyDescent="0.2">
      <c r="A334" s="37" t="s">
        <v>66</v>
      </c>
      <c r="B334" s="38" t="s">
        <v>3530</v>
      </c>
      <c r="C334" s="39" t="s">
        <v>3233</v>
      </c>
      <c r="D334" s="39" t="s">
        <v>3531</v>
      </c>
      <c r="E334" s="38" t="s">
        <v>2699</v>
      </c>
      <c r="F334" s="38" t="s">
        <v>3532</v>
      </c>
      <c r="G334" s="39">
        <v>38.64</v>
      </c>
      <c r="H334" s="40">
        <v>88.87</v>
      </c>
      <c r="I334" s="194"/>
    </row>
    <row r="335" spans="1:9" x14ac:dyDescent="0.2">
      <c r="A335" s="37" t="s">
        <v>66</v>
      </c>
      <c r="B335" s="38" t="s">
        <v>3533</v>
      </c>
      <c r="C335" s="39" t="s">
        <v>3233</v>
      </c>
      <c r="D335" s="39" t="s">
        <v>3534</v>
      </c>
      <c r="E335" s="38" t="s">
        <v>476</v>
      </c>
      <c r="F335" s="38" t="s">
        <v>8</v>
      </c>
      <c r="G335" s="39">
        <v>128.72999999999999</v>
      </c>
      <c r="H335" s="40">
        <v>257.45999999999998</v>
      </c>
      <c r="I335" s="194"/>
    </row>
    <row r="336" spans="1:9" x14ac:dyDescent="0.2">
      <c r="A336" s="37" t="s">
        <v>66</v>
      </c>
      <c r="B336" s="38" t="s">
        <v>3535</v>
      </c>
      <c r="C336" s="39" t="s">
        <v>3233</v>
      </c>
      <c r="D336" s="39" t="s">
        <v>3536</v>
      </c>
      <c r="E336" s="38" t="s">
        <v>476</v>
      </c>
      <c r="F336" s="38" t="s">
        <v>8</v>
      </c>
      <c r="G336" s="39">
        <v>19.3</v>
      </c>
      <c r="H336" s="40">
        <v>38.6</v>
      </c>
      <c r="I336" s="194"/>
    </row>
    <row r="337" spans="1:9" x14ac:dyDescent="0.2">
      <c r="A337" s="37" t="s">
        <v>66</v>
      </c>
      <c r="B337" s="38" t="s">
        <v>3537</v>
      </c>
      <c r="C337" s="39" t="s">
        <v>56</v>
      </c>
      <c r="D337" s="39" t="s">
        <v>3538</v>
      </c>
      <c r="E337" s="38" t="s">
        <v>71</v>
      </c>
      <c r="F337" s="38" t="s">
        <v>8</v>
      </c>
      <c r="G337" s="39">
        <v>333.5</v>
      </c>
      <c r="H337" s="40">
        <v>667</v>
      </c>
      <c r="I337" s="194"/>
    </row>
    <row r="338" spans="1:9" x14ac:dyDescent="0.2">
      <c r="A338" s="37" t="s">
        <v>66</v>
      </c>
      <c r="B338" s="38" t="s">
        <v>3539</v>
      </c>
      <c r="C338" s="39" t="s">
        <v>56</v>
      </c>
      <c r="D338" s="39" t="s">
        <v>3540</v>
      </c>
      <c r="E338" s="38" t="s">
        <v>71</v>
      </c>
      <c r="F338" s="38" t="s">
        <v>8</v>
      </c>
      <c r="G338" s="39">
        <v>76.48</v>
      </c>
      <c r="H338" s="40">
        <v>152.96</v>
      </c>
      <c r="I338" s="194"/>
    </row>
    <row r="339" spans="1:9" ht="23.25" customHeight="1" x14ac:dyDescent="0.2">
      <c r="A339" s="37" t="s">
        <v>66</v>
      </c>
      <c r="B339" s="38" t="s">
        <v>3541</v>
      </c>
      <c r="C339" s="39" t="s">
        <v>3397</v>
      </c>
      <c r="D339" s="39" t="s">
        <v>4990</v>
      </c>
      <c r="E339" s="38" t="s">
        <v>71</v>
      </c>
      <c r="F339" s="38" t="s">
        <v>8</v>
      </c>
      <c r="G339" s="39">
        <v>214.53</v>
      </c>
      <c r="H339" s="40">
        <v>429.06</v>
      </c>
      <c r="I339" s="194"/>
    </row>
    <row r="340" spans="1:9" ht="19.5" x14ac:dyDescent="0.2">
      <c r="A340" s="37" t="s">
        <v>66</v>
      </c>
      <c r="B340" s="38" t="s">
        <v>3543</v>
      </c>
      <c r="C340" s="39" t="s">
        <v>56</v>
      </c>
      <c r="D340" s="39" t="s">
        <v>3544</v>
      </c>
      <c r="E340" s="38" t="s">
        <v>71</v>
      </c>
      <c r="F340" s="38" t="s">
        <v>8</v>
      </c>
      <c r="G340" s="39">
        <v>104.91</v>
      </c>
      <c r="H340" s="40">
        <v>209.82</v>
      </c>
      <c r="I340" s="194"/>
    </row>
    <row r="341" spans="1:9" ht="19.5" x14ac:dyDescent="0.2">
      <c r="A341" s="37" t="s">
        <v>66</v>
      </c>
      <c r="B341" s="38" t="s">
        <v>3545</v>
      </c>
      <c r="C341" s="39" t="s">
        <v>56</v>
      </c>
      <c r="D341" s="39" t="s">
        <v>3546</v>
      </c>
      <c r="E341" s="38" t="s">
        <v>71</v>
      </c>
      <c r="F341" s="38" t="s">
        <v>8</v>
      </c>
      <c r="G341" s="39">
        <v>104.46</v>
      </c>
      <c r="H341" s="40">
        <v>208.92</v>
      </c>
      <c r="I341" s="194"/>
    </row>
    <row r="342" spans="1:9" ht="19.5" x14ac:dyDescent="0.2">
      <c r="A342" s="37" t="s">
        <v>66</v>
      </c>
      <c r="B342" s="38" t="s">
        <v>3547</v>
      </c>
      <c r="C342" s="39" t="s">
        <v>56</v>
      </c>
      <c r="D342" s="39" t="s">
        <v>3548</v>
      </c>
      <c r="E342" s="38" t="s">
        <v>58</v>
      </c>
      <c r="F342" s="38" t="s">
        <v>3185</v>
      </c>
      <c r="G342" s="39">
        <v>671.69</v>
      </c>
      <c r="H342" s="40">
        <v>403.01</v>
      </c>
      <c r="I342" s="194"/>
    </row>
    <row r="343" spans="1:9" x14ac:dyDescent="0.2">
      <c r="A343" s="37" t="s">
        <v>932</v>
      </c>
      <c r="B343" s="38" t="s">
        <v>42</v>
      </c>
      <c r="C343" s="39" t="s">
        <v>43</v>
      </c>
      <c r="D343" s="39" t="s">
        <v>3</v>
      </c>
      <c r="E343" s="38" t="s">
        <v>44</v>
      </c>
      <c r="F343" s="38" t="s">
        <v>45</v>
      </c>
      <c r="G343" s="39" t="s">
        <v>46</v>
      </c>
      <c r="H343" s="40" t="s">
        <v>4</v>
      </c>
      <c r="I343" s="194"/>
    </row>
    <row r="344" spans="1:9" ht="19.5" x14ac:dyDescent="0.2">
      <c r="A344" s="37" t="s">
        <v>60</v>
      </c>
      <c r="B344" s="38" t="s">
        <v>933</v>
      </c>
      <c r="C344" s="39" t="s">
        <v>69</v>
      </c>
      <c r="D344" s="39" t="s">
        <v>934</v>
      </c>
      <c r="E344" s="38" t="s">
        <v>71</v>
      </c>
      <c r="F344" s="38" t="s">
        <v>6</v>
      </c>
      <c r="G344" s="39">
        <v>567.36</v>
      </c>
      <c r="H344" s="40">
        <v>567.36</v>
      </c>
      <c r="I344" s="194"/>
    </row>
    <row r="345" spans="1:9" x14ac:dyDescent="0.2">
      <c r="A345" s="37" t="s">
        <v>3165</v>
      </c>
      <c r="B345" s="38" t="s">
        <v>3365</v>
      </c>
      <c r="C345" s="39" t="s">
        <v>56</v>
      </c>
      <c r="D345" s="39" t="s">
        <v>3366</v>
      </c>
      <c r="E345" s="38" t="s">
        <v>3142</v>
      </c>
      <c r="F345" s="38" t="s">
        <v>6</v>
      </c>
      <c r="G345" s="39">
        <v>20.68</v>
      </c>
      <c r="H345" s="40">
        <v>20.68</v>
      </c>
      <c r="I345" s="194"/>
    </row>
    <row r="346" spans="1:9" x14ac:dyDescent="0.2">
      <c r="A346" s="37" t="s">
        <v>3165</v>
      </c>
      <c r="B346" s="38" t="s">
        <v>3322</v>
      </c>
      <c r="C346" s="39" t="s">
        <v>56</v>
      </c>
      <c r="D346" s="39" t="s">
        <v>3323</v>
      </c>
      <c r="E346" s="38" t="s">
        <v>3142</v>
      </c>
      <c r="F346" s="38" t="s">
        <v>6</v>
      </c>
      <c r="G346" s="39">
        <v>25.04</v>
      </c>
      <c r="H346" s="40">
        <v>25.04</v>
      </c>
      <c r="I346" s="194"/>
    </row>
    <row r="347" spans="1:9" x14ac:dyDescent="0.2">
      <c r="A347" s="37" t="s">
        <v>3165</v>
      </c>
      <c r="B347" s="38" t="s">
        <v>3171</v>
      </c>
      <c r="C347" s="39" t="s">
        <v>56</v>
      </c>
      <c r="D347" s="39" t="s">
        <v>3172</v>
      </c>
      <c r="E347" s="38" t="s">
        <v>3142</v>
      </c>
      <c r="F347" s="38" t="s">
        <v>3292</v>
      </c>
      <c r="G347" s="39">
        <v>25.75</v>
      </c>
      <c r="H347" s="40">
        <v>38.619999999999997</v>
      </c>
      <c r="I347" s="194"/>
    </row>
    <row r="348" spans="1:9" x14ac:dyDescent="0.2">
      <c r="A348" s="37" t="s">
        <v>3165</v>
      </c>
      <c r="B348" s="38" t="s">
        <v>3174</v>
      </c>
      <c r="C348" s="39" t="s">
        <v>56</v>
      </c>
      <c r="D348" s="39" t="s">
        <v>3175</v>
      </c>
      <c r="E348" s="38" t="s">
        <v>3142</v>
      </c>
      <c r="F348" s="38" t="s">
        <v>3292</v>
      </c>
      <c r="G348" s="39">
        <v>20.74</v>
      </c>
      <c r="H348" s="40">
        <v>31.11</v>
      </c>
      <c r="I348" s="194"/>
    </row>
    <row r="349" spans="1:9" x14ac:dyDescent="0.2">
      <c r="A349" s="37" t="s">
        <v>66</v>
      </c>
      <c r="B349" s="38" t="s">
        <v>3311</v>
      </c>
      <c r="C349" s="39" t="s">
        <v>56</v>
      </c>
      <c r="D349" s="39" t="s">
        <v>3312</v>
      </c>
      <c r="E349" s="38" t="s">
        <v>131</v>
      </c>
      <c r="F349" s="38" t="s">
        <v>3549</v>
      </c>
      <c r="G349" s="39">
        <v>84</v>
      </c>
      <c r="H349" s="40">
        <v>0.16</v>
      </c>
      <c r="I349" s="194"/>
    </row>
    <row r="350" spans="1:9" x14ac:dyDescent="0.2">
      <c r="A350" s="37" t="s">
        <v>66</v>
      </c>
      <c r="B350" s="38" t="s">
        <v>3360</v>
      </c>
      <c r="C350" s="39" t="s">
        <v>56</v>
      </c>
      <c r="D350" s="39" t="s">
        <v>3361</v>
      </c>
      <c r="E350" s="38" t="s">
        <v>114</v>
      </c>
      <c r="F350" s="38" t="s">
        <v>8</v>
      </c>
      <c r="G350" s="39">
        <v>0.8</v>
      </c>
      <c r="H350" s="40">
        <v>1.6</v>
      </c>
      <c r="I350" s="194"/>
    </row>
    <row r="351" spans="1:9" ht="19.5" x14ac:dyDescent="0.2">
      <c r="A351" s="37" t="s">
        <v>66</v>
      </c>
      <c r="B351" s="38" t="s">
        <v>3550</v>
      </c>
      <c r="C351" s="39" t="s">
        <v>56</v>
      </c>
      <c r="D351" s="39" t="s">
        <v>3551</v>
      </c>
      <c r="E351" s="38" t="s">
        <v>71</v>
      </c>
      <c r="F351" s="38" t="s">
        <v>6</v>
      </c>
      <c r="G351" s="39">
        <v>450.15</v>
      </c>
      <c r="H351" s="40">
        <v>450.15</v>
      </c>
      <c r="I351" s="194"/>
    </row>
    <row r="352" spans="1:9" x14ac:dyDescent="0.2">
      <c r="A352" s="37" t="s">
        <v>947</v>
      </c>
      <c r="B352" s="38" t="s">
        <v>42</v>
      </c>
      <c r="C352" s="39" t="s">
        <v>43</v>
      </c>
      <c r="D352" s="39" t="s">
        <v>3</v>
      </c>
      <c r="E352" s="38" t="s">
        <v>44</v>
      </c>
      <c r="F352" s="38" t="s">
        <v>45</v>
      </c>
      <c r="G352" s="39" t="s">
        <v>46</v>
      </c>
      <c r="H352" s="40" t="s">
        <v>4</v>
      </c>
      <c r="I352" s="194"/>
    </row>
    <row r="353" spans="1:9" ht="19.5" x14ac:dyDescent="0.2">
      <c r="A353" s="37" t="s">
        <v>60</v>
      </c>
      <c r="B353" s="38" t="s">
        <v>948</v>
      </c>
      <c r="C353" s="39" t="s">
        <v>69</v>
      </c>
      <c r="D353" s="39" t="s">
        <v>949</v>
      </c>
      <c r="E353" s="38" t="s">
        <v>71</v>
      </c>
      <c r="F353" s="38" t="s">
        <v>6</v>
      </c>
      <c r="G353" s="39">
        <v>25.78</v>
      </c>
      <c r="H353" s="40">
        <v>25.78</v>
      </c>
      <c r="I353" s="194"/>
    </row>
    <row r="354" spans="1:9" x14ac:dyDescent="0.2">
      <c r="A354" s="37" t="s">
        <v>3165</v>
      </c>
      <c r="B354" s="38" t="s">
        <v>3365</v>
      </c>
      <c r="C354" s="39" t="s">
        <v>56</v>
      </c>
      <c r="D354" s="39" t="s">
        <v>3366</v>
      </c>
      <c r="E354" s="38" t="s">
        <v>3142</v>
      </c>
      <c r="F354" s="38" t="s">
        <v>3552</v>
      </c>
      <c r="G354" s="39">
        <v>20.68</v>
      </c>
      <c r="H354" s="40">
        <v>5.39</v>
      </c>
      <c r="I354" s="194"/>
    </row>
    <row r="355" spans="1:9" x14ac:dyDescent="0.2">
      <c r="A355" s="37" t="s">
        <v>3165</v>
      </c>
      <c r="B355" s="38" t="s">
        <v>3322</v>
      </c>
      <c r="C355" s="39" t="s">
        <v>56</v>
      </c>
      <c r="D355" s="39" t="s">
        <v>3323</v>
      </c>
      <c r="E355" s="38" t="s">
        <v>3142</v>
      </c>
      <c r="F355" s="38" t="s">
        <v>3552</v>
      </c>
      <c r="G355" s="39">
        <v>25.04</v>
      </c>
      <c r="H355" s="40">
        <v>6.53</v>
      </c>
      <c r="I355" s="194"/>
    </row>
    <row r="356" spans="1:9" x14ac:dyDescent="0.2">
      <c r="A356" s="37" t="s">
        <v>66</v>
      </c>
      <c r="B356" s="38" t="s">
        <v>3411</v>
      </c>
      <c r="C356" s="39" t="s">
        <v>56</v>
      </c>
      <c r="D356" s="39" t="s">
        <v>3412</v>
      </c>
      <c r="E356" s="38" t="s">
        <v>71</v>
      </c>
      <c r="F356" s="38" t="s">
        <v>3553</v>
      </c>
      <c r="G356" s="39">
        <v>76.56</v>
      </c>
      <c r="H356" s="40">
        <v>1.48</v>
      </c>
      <c r="I356" s="194"/>
    </row>
    <row r="357" spans="1:9" x14ac:dyDescent="0.2">
      <c r="A357" s="37" t="s">
        <v>66</v>
      </c>
      <c r="B357" s="38" t="s">
        <v>3414</v>
      </c>
      <c r="C357" s="39" t="s">
        <v>56</v>
      </c>
      <c r="D357" s="39" t="s">
        <v>3415</v>
      </c>
      <c r="E357" s="38" t="s">
        <v>71</v>
      </c>
      <c r="F357" s="38" t="s">
        <v>3554</v>
      </c>
      <c r="G357" s="39">
        <v>86.73</v>
      </c>
      <c r="H357" s="40">
        <v>2.15</v>
      </c>
      <c r="I357" s="194"/>
    </row>
    <row r="358" spans="1:9" x14ac:dyDescent="0.2">
      <c r="A358" s="37" t="s">
        <v>66</v>
      </c>
      <c r="B358" s="38" t="s">
        <v>3417</v>
      </c>
      <c r="C358" s="39" t="s">
        <v>56</v>
      </c>
      <c r="D358" s="39" t="s">
        <v>3418</v>
      </c>
      <c r="E358" s="38" t="s">
        <v>71</v>
      </c>
      <c r="F358" s="38" t="s">
        <v>3555</v>
      </c>
      <c r="G358" s="39">
        <v>3.08</v>
      </c>
      <c r="H358" s="40">
        <v>0.21</v>
      </c>
      <c r="I358" s="194"/>
    </row>
    <row r="359" spans="1:9" x14ac:dyDescent="0.2">
      <c r="A359" s="37" t="s">
        <v>66</v>
      </c>
      <c r="B359" s="38" t="s">
        <v>3556</v>
      </c>
      <c r="C359" s="39" t="s">
        <v>56</v>
      </c>
      <c r="D359" s="39" t="s">
        <v>3557</v>
      </c>
      <c r="E359" s="38" t="s">
        <v>71</v>
      </c>
      <c r="F359" s="38" t="s">
        <v>6</v>
      </c>
      <c r="G359" s="39">
        <v>10.02</v>
      </c>
      <c r="H359" s="40">
        <v>10.02</v>
      </c>
      <c r="I359" s="194"/>
    </row>
    <row r="360" spans="1:9" x14ac:dyDescent="0.2">
      <c r="A360" s="37" t="s">
        <v>961</v>
      </c>
      <c r="B360" s="38" t="s">
        <v>42</v>
      </c>
      <c r="C360" s="39" t="s">
        <v>43</v>
      </c>
      <c r="D360" s="39" t="s">
        <v>3</v>
      </c>
      <c r="E360" s="38" t="s">
        <v>44</v>
      </c>
      <c r="F360" s="38" t="s">
        <v>45</v>
      </c>
      <c r="G360" s="39" t="s">
        <v>46</v>
      </c>
      <c r="H360" s="40" t="s">
        <v>4</v>
      </c>
      <c r="I360" s="194"/>
    </row>
    <row r="361" spans="1:9" ht="19.5" x14ac:dyDescent="0.2">
      <c r="A361" s="37" t="s">
        <v>60</v>
      </c>
      <c r="B361" s="38" t="s">
        <v>962</v>
      </c>
      <c r="C361" s="39" t="s">
        <v>69</v>
      </c>
      <c r="D361" s="39" t="s">
        <v>963</v>
      </c>
      <c r="E361" s="38" t="s">
        <v>71</v>
      </c>
      <c r="F361" s="38" t="s">
        <v>6</v>
      </c>
      <c r="G361" s="39">
        <v>19.62</v>
      </c>
      <c r="H361" s="40">
        <v>19.62</v>
      </c>
      <c r="I361" s="194"/>
    </row>
    <row r="362" spans="1:9" x14ac:dyDescent="0.2">
      <c r="A362" s="37" t="s">
        <v>3165</v>
      </c>
      <c r="B362" s="38" t="s">
        <v>3322</v>
      </c>
      <c r="C362" s="39" t="s">
        <v>56</v>
      </c>
      <c r="D362" s="39" t="s">
        <v>3323</v>
      </c>
      <c r="E362" s="38" t="s">
        <v>3142</v>
      </c>
      <c r="F362" s="38" t="s">
        <v>3558</v>
      </c>
      <c r="G362" s="39">
        <v>25.04</v>
      </c>
      <c r="H362" s="40">
        <v>7.01</v>
      </c>
      <c r="I362" s="194"/>
    </row>
    <row r="363" spans="1:9" x14ac:dyDescent="0.2">
      <c r="A363" s="37" t="s">
        <v>3165</v>
      </c>
      <c r="B363" s="38" t="s">
        <v>3365</v>
      </c>
      <c r="C363" s="39" t="s">
        <v>56</v>
      </c>
      <c r="D363" s="39" t="s">
        <v>3366</v>
      </c>
      <c r="E363" s="38" t="s">
        <v>3142</v>
      </c>
      <c r="F363" s="38" t="s">
        <v>3558</v>
      </c>
      <c r="G363" s="39">
        <v>20.68</v>
      </c>
      <c r="H363" s="40">
        <v>5.79</v>
      </c>
      <c r="I363" s="194"/>
    </row>
    <row r="364" spans="1:9" x14ac:dyDescent="0.2">
      <c r="A364" s="37" t="s">
        <v>66</v>
      </c>
      <c r="B364" s="38" t="s">
        <v>3411</v>
      </c>
      <c r="C364" s="39" t="s">
        <v>56</v>
      </c>
      <c r="D364" s="39" t="s">
        <v>3412</v>
      </c>
      <c r="E364" s="38" t="s">
        <v>71</v>
      </c>
      <c r="F364" s="38" t="s">
        <v>3559</v>
      </c>
      <c r="G364" s="39">
        <v>76.56</v>
      </c>
      <c r="H364" s="40">
        <v>0.67</v>
      </c>
      <c r="I364" s="194"/>
    </row>
    <row r="365" spans="1:9" x14ac:dyDescent="0.2">
      <c r="A365" s="37" t="s">
        <v>66</v>
      </c>
      <c r="B365" s="38" t="s">
        <v>3414</v>
      </c>
      <c r="C365" s="39" t="s">
        <v>56</v>
      </c>
      <c r="D365" s="39" t="s">
        <v>3415</v>
      </c>
      <c r="E365" s="38" t="s">
        <v>71</v>
      </c>
      <c r="F365" s="38" t="s">
        <v>3479</v>
      </c>
      <c r="G365" s="39">
        <v>86.73</v>
      </c>
      <c r="H365" s="40">
        <v>0.34</v>
      </c>
      <c r="I365" s="194"/>
    </row>
    <row r="366" spans="1:9" ht="19.5" x14ac:dyDescent="0.2">
      <c r="A366" s="37" t="s">
        <v>66</v>
      </c>
      <c r="B366" s="38" t="s">
        <v>3560</v>
      </c>
      <c r="C366" s="39" t="s">
        <v>56</v>
      </c>
      <c r="D366" s="39" t="s">
        <v>3561</v>
      </c>
      <c r="E366" s="38" t="s">
        <v>71</v>
      </c>
      <c r="F366" s="38" t="s">
        <v>6</v>
      </c>
      <c r="G366" s="39">
        <v>5.81</v>
      </c>
      <c r="H366" s="40">
        <v>5.81</v>
      </c>
      <c r="I366" s="194"/>
    </row>
    <row r="367" spans="1:9" x14ac:dyDescent="0.2">
      <c r="A367" s="37" t="s">
        <v>977</v>
      </c>
      <c r="B367" s="38" t="s">
        <v>42</v>
      </c>
      <c r="C367" s="39" t="s">
        <v>43</v>
      </c>
      <c r="D367" s="39" t="s">
        <v>3</v>
      </c>
      <c r="E367" s="38" t="s">
        <v>44</v>
      </c>
      <c r="F367" s="38" t="s">
        <v>45</v>
      </c>
      <c r="G367" s="39" t="s">
        <v>46</v>
      </c>
      <c r="H367" s="40" t="s">
        <v>4</v>
      </c>
      <c r="I367" s="194"/>
    </row>
    <row r="368" spans="1:9" ht="19.5" x14ac:dyDescent="0.2">
      <c r="A368" s="37" t="s">
        <v>60</v>
      </c>
      <c r="B368" s="38" t="s">
        <v>978</v>
      </c>
      <c r="C368" s="39" t="s">
        <v>69</v>
      </c>
      <c r="D368" s="39" t="s">
        <v>979</v>
      </c>
      <c r="E368" s="38" t="s">
        <v>71</v>
      </c>
      <c r="F368" s="38" t="s">
        <v>6</v>
      </c>
      <c r="G368" s="39">
        <v>273.19</v>
      </c>
      <c r="H368" s="40">
        <v>273.19</v>
      </c>
      <c r="I368" s="194"/>
    </row>
    <row r="369" spans="1:9" x14ac:dyDescent="0.2">
      <c r="A369" s="37" t="s">
        <v>3165</v>
      </c>
      <c r="B369" s="38" t="s">
        <v>3429</v>
      </c>
      <c r="C369" s="39" t="s">
        <v>56</v>
      </c>
      <c r="D369" s="39" t="s">
        <v>3430</v>
      </c>
      <c r="E369" s="38" t="s">
        <v>3142</v>
      </c>
      <c r="F369" s="38" t="s">
        <v>3562</v>
      </c>
      <c r="G369" s="39">
        <v>21.65</v>
      </c>
      <c r="H369" s="40">
        <v>3.64</v>
      </c>
      <c r="I369" s="194"/>
    </row>
    <row r="370" spans="1:9" x14ac:dyDescent="0.2">
      <c r="A370" s="37" t="s">
        <v>3165</v>
      </c>
      <c r="B370" s="38" t="s">
        <v>3432</v>
      </c>
      <c r="C370" s="39" t="s">
        <v>56</v>
      </c>
      <c r="D370" s="39" t="s">
        <v>3433</v>
      </c>
      <c r="E370" s="38" t="s">
        <v>3142</v>
      </c>
      <c r="F370" s="38" t="s">
        <v>3563</v>
      </c>
      <c r="G370" s="39">
        <v>29.06</v>
      </c>
      <c r="H370" s="40">
        <v>15.65</v>
      </c>
      <c r="I370" s="194"/>
    </row>
    <row r="371" spans="1:9" ht="19.5" x14ac:dyDescent="0.2">
      <c r="A371" s="37" t="s">
        <v>66</v>
      </c>
      <c r="B371" s="38" t="s">
        <v>3564</v>
      </c>
      <c r="C371" s="39" t="s">
        <v>3397</v>
      </c>
      <c r="D371" s="39" t="s">
        <v>3565</v>
      </c>
      <c r="E371" s="38" t="s">
        <v>3512</v>
      </c>
      <c r="F371" s="38" t="s">
        <v>6</v>
      </c>
      <c r="G371" s="39">
        <v>253.9</v>
      </c>
      <c r="H371" s="40">
        <v>253.9</v>
      </c>
      <c r="I371" s="194"/>
    </row>
    <row r="372" spans="1:9" x14ac:dyDescent="0.2">
      <c r="A372" s="37" t="s">
        <v>1004</v>
      </c>
      <c r="B372" s="38" t="s">
        <v>42</v>
      </c>
      <c r="C372" s="39" t="s">
        <v>43</v>
      </c>
      <c r="D372" s="39" t="s">
        <v>3</v>
      </c>
      <c r="E372" s="38" t="s">
        <v>44</v>
      </c>
      <c r="F372" s="38" t="s">
        <v>45</v>
      </c>
      <c r="G372" s="39" t="s">
        <v>46</v>
      </c>
      <c r="H372" s="40" t="s">
        <v>4</v>
      </c>
      <c r="I372" s="194"/>
    </row>
    <row r="373" spans="1:9" ht="19.5" x14ac:dyDescent="0.2">
      <c r="A373" s="37" t="s">
        <v>60</v>
      </c>
      <c r="B373" s="38" t="s">
        <v>1005</v>
      </c>
      <c r="C373" s="39" t="s">
        <v>69</v>
      </c>
      <c r="D373" s="39" t="s">
        <v>1006</v>
      </c>
      <c r="E373" s="38" t="s">
        <v>71</v>
      </c>
      <c r="F373" s="38" t="s">
        <v>6</v>
      </c>
      <c r="G373" s="39">
        <v>170.94</v>
      </c>
      <c r="H373" s="40">
        <v>170.94</v>
      </c>
      <c r="I373" s="194"/>
    </row>
    <row r="374" spans="1:9" x14ac:dyDescent="0.2">
      <c r="A374" s="37" t="s">
        <v>3165</v>
      </c>
      <c r="B374" s="38" t="s">
        <v>3432</v>
      </c>
      <c r="C374" s="39" t="s">
        <v>56</v>
      </c>
      <c r="D374" s="39" t="s">
        <v>3433</v>
      </c>
      <c r="E374" s="38" t="s">
        <v>3142</v>
      </c>
      <c r="F374" s="38" t="s">
        <v>3231</v>
      </c>
      <c r="G374" s="39">
        <v>29.06</v>
      </c>
      <c r="H374" s="40">
        <v>11.62</v>
      </c>
      <c r="I374" s="194"/>
    </row>
    <row r="375" spans="1:9" x14ac:dyDescent="0.2">
      <c r="A375" s="37" t="s">
        <v>3165</v>
      </c>
      <c r="B375" s="38" t="s">
        <v>3174</v>
      </c>
      <c r="C375" s="39" t="s">
        <v>56</v>
      </c>
      <c r="D375" s="39" t="s">
        <v>3175</v>
      </c>
      <c r="E375" s="38" t="s">
        <v>3142</v>
      </c>
      <c r="F375" s="38" t="s">
        <v>3231</v>
      </c>
      <c r="G375" s="39">
        <v>20.74</v>
      </c>
      <c r="H375" s="40">
        <v>8.2899999999999991</v>
      </c>
      <c r="I375" s="194"/>
    </row>
    <row r="376" spans="1:9" x14ac:dyDescent="0.2">
      <c r="A376" s="37" t="s">
        <v>66</v>
      </c>
      <c r="B376" s="38" t="s">
        <v>3566</v>
      </c>
      <c r="C376" s="39" t="s">
        <v>3567</v>
      </c>
      <c r="D376" s="39" t="s">
        <v>3568</v>
      </c>
      <c r="E376" s="38" t="s">
        <v>476</v>
      </c>
      <c r="F376" s="38" t="s">
        <v>6</v>
      </c>
      <c r="G376" s="39">
        <v>151.03</v>
      </c>
      <c r="H376" s="40">
        <v>151.03</v>
      </c>
      <c r="I376" s="194"/>
    </row>
    <row r="377" spans="1:9" x14ac:dyDescent="0.2">
      <c r="A377" s="37" t="s">
        <v>1026</v>
      </c>
      <c r="B377" s="38" t="s">
        <v>42</v>
      </c>
      <c r="C377" s="39" t="s">
        <v>43</v>
      </c>
      <c r="D377" s="39" t="s">
        <v>3</v>
      </c>
      <c r="E377" s="38" t="s">
        <v>44</v>
      </c>
      <c r="F377" s="38" t="s">
        <v>45</v>
      </c>
      <c r="G377" s="39" t="s">
        <v>46</v>
      </c>
      <c r="H377" s="40" t="s">
        <v>4</v>
      </c>
      <c r="I377" s="194"/>
    </row>
    <row r="378" spans="1:9" x14ac:dyDescent="0.2">
      <c r="A378" s="37" t="s">
        <v>60</v>
      </c>
      <c r="B378" s="38" t="s">
        <v>1027</v>
      </c>
      <c r="C378" s="39" t="s">
        <v>69</v>
      </c>
      <c r="D378" s="39" t="s">
        <v>1028</v>
      </c>
      <c r="E378" s="38" t="s">
        <v>71</v>
      </c>
      <c r="F378" s="38" t="s">
        <v>6</v>
      </c>
      <c r="G378" s="39">
        <v>9.41</v>
      </c>
      <c r="H378" s="40">
        <v>9.41</v>
      </c>
      <c r="I378" s="194"/>
    </row>
    <row r="379" spans="1:9" x14ac:dyDescent="0.2">
      <c r="A379" s="37" t="s">
        <v>3165</v>
      </c>
      <c r="B379" s="38" t="s">
        <v>3432</v>
      </c>
      <c r="C379" s="39" t="s">
        <v>56</v>
      </c>
      <c r="D379" s="39" t="s">
        <v>3433</v>
      </c>
      <c r="E379" s="38" t="s">
        <v>3142</v>
      </c>
      <c r="F379" s="38" t="s">
        <v>3235</v>
      </c>
      <c r="G379" s="39">
        <v>29.06</v>
      </c>
      <c r="H379" s="40">
        <v>4.3499999999999996</v>
      </c>
      <c r="I379" s="194"/>
    </row>
    <row r="380" spans="1:9" x14ac:dyDescent="0.2">
      <c r="A380" s="37" t="s">
        <v>3165</v>
      </c>
      <c r="B380" s="38" t="s">
        <v>3429</v>
      </c>
      <c r="C380" s="39" t="s">
        <v>56</v>
      </c>
      <c r="D380" s="39" t="s">
        <v>3430</v>
      </c>
      <c r="E380" s="38" t="s">
        <v>3142</v>
      </c>
      <c r="F380" s="38" t="s">
        <v>3235</v>
      </c>
      <c r="G380" s="39">
        <v>21.65</v>
      </c>
      <c r="H380" s="40">
        <v>3.24</v>
      </c>
      <c r="I380" s="194"/>
    </row>
    <row r="381" spans="1:9" x14ac:dyDescent="0.2">
      <c r="A381" s="37" t="s">
        <v>66</v>
      </c>
      <c r="B381" s="38" t="s">
        <v>3569</v>
      </c>
      <c r="C381" s="39" t="s">
        <v>56</v>
      </c>
      <c r="D381" s="39" t="s">
        <v>3570</v>
      </c>
      <c r="E381" s="38" t="s">
        <v>71</v>
      </c>
      <c r="F381" s="38" t="s">
        <v>6</v>
      </c>
      <c r="G381" s="39">
        <v>1.82</v>
      </c>
      <c r="H381" s="40">
        <v>1.82</v>
      </c>
      <c r="I381" s="194"/>
    </row>
    <row r="382" spans="1:9" x14ac:dyDescent="0.2">
      <c r="A382" s="37" t="s">
        <v>1030</v>
      </c>
      <c r="B382" s="38" t="s">
        <v>42</v>
      </c>
      <c r="C382" s="39" t="s">
        <v>43</v>
      </c>
      <c r="D382" s="39" t="s">
        <v>3</v>
      </c>
      <c r="E382" s="38" t="s">
        <v>44</v>
      </c>
      <c r="F382" s="38" t="s">
        <v>45</v>
      </c>
      <c r="G382" s="39" t="s">
        <v>46</v>
      </c>
      <c r="H382" s="40" t="s">
        <v>4</v>
      </c>
      <c r="I382" s="194"/>
    </row>
    <row r="383" spans="1:9" x14ac:dyDescent="0.2">
      <c r="A383" s="37" t="s">
        <v>60</v>
      </c>
      <c r="B383" s="38" t="s">
        <v>1031</v>
      </c>
      <c r="C383" s="39" t="s">
        <v>69</v>
      </c>
      <c r="D383" s="39" t="s">
        <v>1032</v>
      </c>
      <c r="E383" s="38" t="s">
        <v>71</v>
      </c>
      <c r="F383" s="38" t="s">
        <v>6</v>
      </c>
      <c r="G383" s="39">
        <v>74.08</v>
      </c>
      <c r="H383" s="40">
        <v>74.08</v>
      </c>
      <c r="I383" s="194"/>
    </row>
    <row r="384" spans="1:9" x14ac:dyDescent="0.2">
      <c r="A384" s="37" t="s">
        <v>3165</v>
      </c>
      <c r="B384" s="38" t="s">
        <v>3429</v>
      </c>
      <c r="C384" s="39" t="s">
        <v>56</v>
      </c>
      <c r="D384" s="39" t="s">
        <v>3430</v>
      </c>
      <c r="E384" s="38" t="s">
        <v>3142</v>
      </c>
      <c r="F384" s="38" t="s">
        <v>3571</v>
      </c>
      <c r="G384" s="39">
        <v>21.65</v>
      </c>
      <c r="H384" s="40">
        <v>5.47</v>
      </c>
      <c r="I384" s="194"/>
    </row>
    <row r="385" spans="1:9" x14ac:dyDescent="0.2">
      <c r="A385" s="37" t="s">
        <v>3165</v>
      </c>
      <c r="B385" s="38" t="s">
        <v>3432</v>
      </c>
      <c r="C385" s="39" t="s">
        <v>56</v>
      </c>
      <c r="D385" s="39" t="s">
        <v>3433</v>
      </c>
      <c r="E385" s="38" t="s">
        <v>3142</v>
      </c>
      <c r="F385" s="38" t="s">
        <v>3571</v>
      </c>
      <c r="G385" s="39">
        <v>29.06</v>
      </c>
      <c r="H385" s="40">
        <v>7.35</v>
      </c>
      <c r="I385" s="194"/>
    </row>
    <row r="386" spans="1:9" ht="19.5" x14ac:dyDescent="0.2">
      <c r="A386" s="37" t="s">
        <v>66</v>
      </c>
      <c r="B386" s="38" t="s">
        <v>3572</v>
      </c>
      <c r="C386" s="39" t="s">
        <v>56</v>
      </c>
      <c r="D386" s="39" t="s">
        <v>3573</v>
      </c>
      <c r="E386" s="38" t="s">
        <v>71</v>
      </c>
      <c r="F386" s="38" t="s">
        <v>6</v>
      </c>
      <c r="G386" s="39">
        <v>61.26</v>
      </c>
      <c r="H386" s="40">
        <v>61.26</v>
      </c>
      <c r="I386" s="194"/>
    </row>
    <row r="387" spans="1:9" x14ac:dyDescent="0.2">
      <c r="A387" s="37" t="s">
        <v>1040</v>
      </c>
      <c r="B387" s="38" t="s">
        <v>42</v>
      </c>
      <c r="C387" s="39" t="s">
        <v>43</v>
      </c>
      <c r="D387" s="39" t="s">
        <v>3</v>
      </c>
      <c r="E387" s="38" t="s">
        <v>44</v>
      </c>
      <c r="F387" s="38" t="s">
        <v>45</v>
      </c>
      <c r="G387" s="39" t="s">
        <v>46</v>
      </c>
      <c r="H387" s="40" t="s">
        <v>4</v>
      </c>
      <c r="I387" s="194"/>
    </row>
    <row r="388" spans="1:9" x14ac:dyDescent="0.2">
      <c r="A388" s="37" t="s">
        <v>60</v>
      </c>
      <c r="B388" s="38" t="s">
        <v>1041</v>
      </c>
      <c r="C388" s="39" t="s">
        <v>69</v>
      </c>
      <c r="D388" s="39" t="s">
        <v>1042</v>
      </c>
      <c r="E388" s="38" t="s">
        <v>71</v>
      </c>
      <c r="F388" s="38" t="s">
        <v>6</v>
      </c>
      <c r="G388" s="39">
        <v>15.2</v>
      </c>
      <c r="H388" s="40">
        <v>15.2</v>
      </c>
      <c r="I388" s="194"/>
    </row>
    <row r="389" spans="1:9" x14ac:dyDescent="0.2">
      <c r="A389" s="37" t="s">
        <v>3165</v>
      </c>
      <c r="B389" s="38" t="s">
        <v>3429</v>
      </c>
      <c r="C389" s="39" t="s">
        <v>56</v>
      </c>
      <c r="D389" s="39" t="s">
        <v>3430</v>
      </c>
      <c r="E389" s="38" t="s">
        <v>3142</v>
      </c>
      <c r="F389" s="38" t="s">
        <v>3193</v>
      </c>
      <c r="G389" s="39">
        <v>21.65</v>
      </c>
      <c r="H389" s="40">
        <v>6.49</v>
      </c>
      <c r="I389" s="194"/>
    </row>
    <row r="390" spans="1:9" x14ac:dyDescent="0.2">
      <c r="A390" s="37" t="s">
        <v>3165</v>
      </c>
      <c r="B390" s="38" t="s">
        <v>3432</v>
      </c>
      <c r="C390" s="39" t="s">
        <v>56</v>
      </c>
      <c r="D390" s="39" t="s">
        <v>3433</v>
      </c>
      <c r="E390" s="38" t="s">
        <v>3142</v>
      </c>
      <c r="F390" s="38" t="s">
        <v>3193</v>
      </c>
      <c r="G390" s="39">
        <v>29.06</v>
      </c>
      <c r="H390" s="40">
        <v>8.7100000000000009</v>
      </c>
      <c r="I390" s="194"/>
    </row>
    <row r="391" spans="1:9" x14ac:dyDescent="0.2">
      <c r="A391" s="37" t="s">
        <v>1044</v>
      </c>
      <c r="B391" s="38" t="s">
        <v>42</v>
      </c>
      <c r="C391" s="39" t="s">
        <v>43</v>
      </c>
      <c r="D391" s="39" t="s">
        <v>3</v>
      </c>
      <c r="E391" s="38" t="s">
        <v>44</v>
      </c>
      <c r="F391" s="38" t="s">
        <v>45</v>
      </c>
      <c r="G391" s="39" t="s">
        <v>46</v>
      </c>
      <c r="H391" s="40" t="s">
        <v>4</v>
      </c>
      <c r="I391" s="194"/>
    </row>
    <row r="392" spans="1:9" x14ac:dyDescent="0.2">
      <c r="A392" s="37" t="s">
        <v>60</v>
      </c>
      <c r="B392" s="38" t="s">
        <v>1045</v>
      </c>
      <c r="C392" s="39" t="s">
        <v>69</v>
      </c>
      <c r="D392" s="39" t="s">
        <v>1046</v>
      </c>
      <c r="E392" s="38" t="s">
        <v>71</v>
      </c>
      <c r="F392" s="38" t="s">
        <v>6</v>
      </c>
      <c r="G392" s="39">
        <v>224.47</v>
      </c>
      <c r="H392" s="40">
        <v>224.47</v>
      </c>
      <c r="I392" s="194"/>
    </row>
    <row r="393" spans="1:9" x14ac:dyDescent="0.2">
      <c r="A393" s="37" t="s">
        <v>3165</v>
      </c>
      <c r="B393" s="38" t="s">
        <v>3429</v>
      </c>
      <c r="C393" s="39" t="s">
        <v>56</v>
      </c>
      <c r="D393" s="39" t="s">
        <v>3430</v>
      </c>
      <c r="E393" s="38" t="s">
        <v>3142</v>
      </c>
      <c r="F393" s="38" t="s">
        <v>3193</v>
      </c>
      <c r="G393" s="39">
        <v>21.65</v>
      </c>
      <c r="H393" s="40">
        <v>6.49</v>
      </c>
      <c r="I393" s="194"/>
    </row>
    <row r="394" spans="1:9" x14ac:dyDescent="0.2">
      <c r="A394" s="37" t="s">
        <v>3165</v>
      </c>
      <c r="B394" s="38" t="s">
        <v>3432</v>
      </c>
      <c r="C394" s="39" t="s">
        <v>56</v>
      </c>
      <c r="D394" s="39" t="s">
        <v>3433</v>
      </c>
      <c r="E394" s="38" t="s">
        <v>3142</v>
      </c>
      <c r="F394" s="38" t="s">
        <v>3193</v>
      </c>
      <c r="G394" s="39">
        <v>29.06</v>
      </c>
      <c r="H394" s="40">
        <v>8.7100000000000009</v>
      </c>
      <c r="I394" s="194"/>
    </row>
    <row r="395" spans="1:9" ht="19.5" x14ac:dyDescent="0.2">
      <c r="A395" s="37" t="s">
        <v>66</v>
      </c>
      <c r="B395" s="38" t="s">
        <v>3574</v>
      </c>
      <c r="C395" s="39" t="s">
        <v>3575</v>
      </c>
      <c r="D395" s="39" t="s">
        <v>3576</v>
      </c>
      <c r="E395" s="38" t="s">
        <v>71</v>
      </c>
      <c r="F395" s="38" t="s">
        <v>6</v>
      </c>
      <c r="G395" s="39">
        <v>209.27</v>
      </c>
      <c r="H395" s="40">
        <v>209.27</v>
      </c>
      <c r="I395" s="194"/>
    </row>
    <row r="396" spans="1:9" x14ac:dyDescent="0.2">
      <c r="A396" s="37" t="s">
        <v>1048</v>
      </c>
      <c r="B396" s="38" t="s">
        <v>42</v>
      </c>
      <c r="C396" s="39" t="s">
        <v>43</v>
      </c>
      <c r="D396" s="39" t="s">
        <v>3</v>
      </c>
      <c r="E396" s="38" t="s">
        <v>44</v>
      </c>
      <c r="F396" s="38" t="s">
        <v>45</v>
      </c>
      <c r="G396" s="39" t="s">
        <v>46</v>
      </c>
      <c r="H396" s="40" t="s">
        <v>4</v>
      </c>
      <c r="I396" s="194"/>
    </row>
    <row r="397" spans="1:9" ht="19.5" x14ac:dyDescent="0.2">
      <c r="A397" s="37" t="s">
        <v>60</v>
      </c>
      <c r="B397" s="38" t="s">
        <v>1049</v>
      </c>
      <c r="C397" s="39" t="s">
        <v>69</v>
      </c>
      <c r="D397" s="39" t="s">
        <v>1050</v>
      </c>
      <c r="E397" s="38" t="s">
        <v>71</v>
      </c>
      <c r="F397" s="38" t="s">
        <v>6</v>
      </c>
      <c r="G397" s="39">
        <v>539.12</v>
      </c>
      <c r="H397" s="40">
        <v>539.12</v>
      </c>
      <c r="I397" s="194"/>
    </row>
    <row r="398" spans="1:9" x14ac:dyDescent="0.2">
      <c r="A398" s="37" t="s">
        <v>3165</v>
      </c>
      <c r="B398" s="38" t="s">
        <v>3429</v>
      </c>
      <c r="C398" s="39" t="s">
        <v>56</v>
      </c>
      <c r="D398" s="39" t="s">
        <v>3430</v>
      </c>
      <c r="E398" s="38" t="s">
        <v>3142</v>
      </c>
      <c r="F398" s="38" t="s">
        <v>10</v>
      </c>
      <c r="G398" s="39">
        <v>21.65</v>
      </c>
      <c r="H398" s="40">
        <v>64.95</v>
      </c>
      <c r="I398" s="194"/>
    </row>
    <row r="399" spans="1:9" x14ac:dyDescent="0.2">
      <c r="A399" s="37" t="s">
        <v>3165</v>
      </c>
      <c r="B399" s="38" t="s">
        <v>3432</v>
      </c>
      <c r="C399" s="39" t="s">
        <v>56</v>
      </c>
      <c r="D399" s="39" t="s">
        <v>3433</v>
      </c>
      <c r="E399" s="38" t="s">
        <v>3142</v>
      </c>
      <c r="F399" s="38" t="s">
        <v>10</v>
      </c>
      <c r="G399" s="39">
        <v>29.06</v>
      </c>
      <c r="H399" s="40">
        <v>87.18</v>
      </c>
      <c r="I399" s="194"/>
    </row>
    <row r="400" spans="1:9" ht="29.25" x14ac:dyDescent="0.2">
      <c r="A400" s="37" t="s">
        <v>66</v>
      </c>
      <c r="B400" s="38" t="s">
        <v>3577</v>
      </c>
      <c r="C400" s="39" t="s">
        <v>4774</v>
      </c>
      <c r="D400" s="39" t="s">
        <v>3578</v>
      </c>
      <c r="E400" s="38" t="s">
        <v>71</v>
      </c>
      <c r="F400" s="38" t="s">
        <v>6</v>
      </c>
      <c r="G400" s="39">
        <v>386.99</v>
      </c>
      <c r="H400" s="40">
        <v>386.99</v>
      </c>
      <c r="I400" s="194"/>
    </row>
    <row r="401" spans="1:9" x14ac:dyDescent="0.2">
      <c r="A401" s="37" t="s">
        <v>1069</v>
      </c>
      <c r="B401" s="38" t="s">
        <v>42</v>
      </c>
      <c r="C401" s="39" t="s">
        <v>43</v>
      </c>
      <c r="D401" s="39" t="s">
        <v>3</v>
      </c>
      <c r="E401" s="38" t="s">
        <v>44</v>
      </c>
      <c r="F401" s="38" t="s">
        <v>45</v>
      </c>
      <c r="G401" s="39" t="s">
        <v>46</v>
      </c>
      <c r="H401" s="40" t="s">
        <v>4</v>
      </c>
      <c r="I401" s="194"/>
    </row>
    <row r="402" spans="1:9" x14ac:dyDescent="0.2">
      <c r="A402" s="37" t="s">
        <v>60</v>
      </c>
      <c r="B402" s="38" t="s">
        <v>1070</v>
      </c>
      <c r="C402" s="39" t="s">
        <v>69</v>
      </c>
      <c r="D402" s="39" t="s">
        <v>1071</v>
      </c>
      <c r="E402" s="38" t="s">
        <v>1072</v>
      </c>
      <c r="F402" s="38" t="s">
        <v>6</v>
      </c>
      <c r="G402" s="39">
        <v>6.19</v>
      </c>
      <c r="H402" s="40">
        <v>6.19</v>
      </c>
      <c r="I402" s="194"/>
    </row>
    <row r="403" spans="1:9" ht="19.5" x14ac:dyDescent="0.2">
      <c r="A403" s="37" t="s">
        <v>3165</v>
      </c>
      <c r="B403" s="38" t="s">
        <v>3579</v>
      </c>
      <c r="C403" s="39" t="s">
        <v>56</v>
      </c>
      <c r="D403" s="39" t="s">
        <v>3580</v>
      </c>
      <c r="E403" s="38" t="s">
        <v>3168</v>
      </c>
      <c r="F403" s="38" t="s">
        <v>3581</v>
      </c>
      <c r="G403" s="39">
        <v>165.67</v>
      </c>
      <c r="H403" s="40">
        <v>0.79</v>
      </c>
      <c r="I403" s="194"/>
    </row>
    <row r="404" spans="1:9" ht="19.5" x14ac:dyDescent="0.2">
      <c r="A404" s="37" t="s">
        <v>3165</v>
      </c>
      <c r="B404" s="38" t="s">
        <v>3582</v>
      </c>
      <c r="C404" s="39" t="s">
        <v>56</v>
      </c>
      <c r="D404" s="39" t="s">
        <v>3583</v>
      </c>
      <c r="E404" s="38" t="s">
        <v>3203</v>
      </c>
      <c r="F404" s="38" t="s">
        <v>3584</v>
      </c>
      <c r="G404" s="39">
        <v>74.64</v>
      </c>
      <c r="H404" s="40">
        <v>0.19</v>
      </c>
      <c r="I404" s="194"/>
    </row>
    <row r="405" spans="1:9" ht="19.5" x14ac:dyDescent="0.2">
      <c r="A405" s="37" t="s">
        <v>3165</v>
      </c>
      <c r="B405" s="38" t="s">
        <v>3585</v>
      </c>
      <c r="C405" s="39" t="s">
        <v>56</v>
      </c>
      <c r="D405" s="39" t="s">
        <v>3586</v>
      </c>
      <c r="E405" s="38" t="s">
        <v>3168</v>
      </c>
      <c r="F405" s="38" t="s">
        <v>3587</v>
      </c>
      <c r="G405" s="39">
        <v>272.02999999999997</v>
      </c>
      <c r="H405" s="40">
        <v>2.77</v>
      </c>
      <c r="I405" s="194"/>
    </row>
    <row r="406" spans="1:9" ht="19.5" x14ac:dyDescent="0.2">
      <c r="A406" s="37" t="s">
        <v>3165</v>
      </c>
      <c r="B406" s="38" t="s">
        <v>3588</v>
      </c>
      <c r="C406" s="39" t="s">
        <v>56</v>
      </c>
      <c r="D406" s="39" t="s">
        <v>3589</v>
      </c>
      <c r="E406" s="38" t="s">
        <v>3203</v>
      </c>
      <c r="F406" s="38" t="s">
        <v>3590</v>
      </c>
      <c r="G406" s="39">
        <v>107.8</v>
      </c>
      <c r="H406" s="40">
        <v>1.46</v>
      </c>
      <c r="I406" s="194"/>
    </row>
    <row r="407" spans="1:9" x14ac:dyDescent="0.2">
      <c r="A407" s="37" t="s">
        <v>3165</v>
      </c>
      <c r="B407" s="38" t="s">
        <v>3174</v>
      </c>
      <c r="C407" s="39" t="s">
        <v>56</v>
      </c>
      <c r="D407" s="39" t="s">
        <v>3175</v>
      </c>
      <c r="E407" s="38" t="s">
        <v>3142</v>
      </c>
      <c r="F407" s="38" t="s">
        <v>3591</v>
      </c>
      <c r="G407" s="39">
        <v>20.74</v>
      </c>
      <c r="H407" s="40">
        <v>0.98</v>
      </c>
      <c r="I407" s="194"/>
    </row>
    <row r="408" spans="1:9" x14ac:dyDescent="0.2">
      <c r="A408" s="37" t="s">
        <v>1084</v>
      </c>
      <c r="B408" s="38" t="s">
        <v>42</v>
      </c>
      <c r="C408" s="39" t="s">
        <v>43</v>
      </c>
      <c r="D408" s="39" t="s">
        <v>3</v>
      </c>
      <c r="E408" s="38" t="s">
        <v>44</v>
      </c>
      <c r="F408" s="38" t="s">
        <v>45</v>
      </c>
      <c r="G408" s="39" t="s">
        <v>46</v>
      </c>
      <c r="H408" s="40" t="s">
        <v>4</v>
      </c>
      <c r="I408" s="194"/>
    </row>
    <row r="409" spans="1:9" ht="19.5" x14ac:dyDescent="0.2">
      <c r="A409" s="37" t="s">
        <v>60</v>
      </c>
      <c r="B409" s="38" t="s">
        <v>1085</v>
      </c>
      <c r="C409" s="39" t="s">
        <v>69</v>
      </c>
      <c r="D409" s="39" t="s">
        <v>1086</v>
      </c>
      <c r="E409" s="38" t="s">
        <v>131</v>
      </c>
      <c r="F409" s="38" t="s">
        <v>6</v>
      </c>
      <c r="G409" s="39">
        <v>13.9</v>
      </c>
      <c r="H409" s="40">
        <v>13.9</v>
      </c>
      <c r="I409" s="194"/>
    </row>
    <row r="410" spans="1:9" ht="29.25" x14ac:dyDescent="0.2">
      <c r="A410" s="37" t="s">
        <v>3165</v>
      </c>
      <c r="B410" s="38" t="s">
        <v>3592</v>
      </c>
      <c r="C410" s="39" t="s">
        <v>56</v>
      </c>
      <c r="D410" s="39" t="s">
        <v>3593</v>
      </c>
      <c r="E410" s="38" t="s">
        <v>3168</v>
      </c>
      <c r="F410" s="38" t="s">
        <v>3594</v>
      </c>
      <c r="G410" s="39">
        <v>163.99</v>
      </c>
      <c r="H410" s="40">
        <v>1.47</v>
      </c>
      <c r="I410" s="194"/>
    </row>
    <row r="411" spans="1:9" ht="29.25" x14ac:dyDescent="0.2">
      <c r="A411" s="37" t="s">
        <v>3165</v>
      </c>
      <c r="B411" s="38" t="s">
        <v>3595</v>
      </c>
      <c r="C411" s="39" t="s">
        <v>56</v>
      </c>
      <c r="D411" s="39" t="s">
        <v>3596</v>
      </c>
      <c r="E411" s="38" t="s">
        <v>3203</v>
      </c>
      <c r="F411" s="38" t="s">
        <v>3597</v>
      </c>
      <c r="G411" s="39">
        <v>66.97</v>
      </c>
      <c r="H411" s="40">
        <v>1.4</v>
      </c>
      <c r="I411" s="194"/>
    </row>
    <row r="412" spans="1:9" ht="29.25" x14ac:dyDescent="0.2">
      <c r="A412" s="37" t="s">
        <v>3165</v>
      </c>
      <c r="B412" s="38" t="s">
        <v>3598</v>
      </c>
      <c r="C412" s="39" t="s">
        <v>56</v>
      </c>
      <c r="D412" s="39" t="s">
        <v>3599</v>
      </c>
      <c r="E412" s="38" t="s">
        <v>3168</v>
      </c>
      <c r="F412" s="38" t="s">
        <v>3549</v>
      </c>
      <c r="G412" s="39">
        <v>312.7</v>
      </c>
      <c r="H412" s="40">
        <v>0.62</v>
      </c>
      <c r="I412" s="194"/>
    </row>
    <row r="413" spans="1:9" ht="29.25" x14ac:dyDescent="0.2">
      <c r="A413" s="37" t="s">
        <v>3165</v>
      </c>
      <c r="B413" s="38" t="s">
        <v>3600</v>
      </c>
      <c r="C413" s="39" t="s">
        <v>56</v>
      </c>
      <c r="D413" s="39" t="s">
        <v>3601</v>
      </c>
      <c r="E413" s="38" t="s">
        <v>3203</v>
      </c>
      <c r="F413" s="38" t="s">
        <v>3602</v>
      </c>
      <c r="G413" s="39">
        <v>69.260000000000005</v>
      </c>
      <c r="H413" s="40">
        <v>1.93</v>
      </c>
      <c r="I413" s="194"/>
    </row>
    <row r="414" spans="1:9" ht="19.5" x14ac:dyDescent="0.2">
      <c r="A414" s="37" t="s">
        <v>3165</v>
      </c>
      <c r="B414" s="38" t="s">
        <v>3585</v>
      </c>
      <c r="C414" s="39" t="s">
        <v>56</v>
      </c>
      <c r="D414" s="39" t="s">
        <v>3586</v>
      </c>
      <c r="E414" s="38" t="s">
        <v>3168</v>
      </c>
      <c r="F414" s="38" t="s">
        <v>3603</v>
      </c>
      <c r="G414" s="39">
        <v>272.02999999999997</v>
      </c>
      <c r="H414" s="40">
        <v>2.17</v>
      </c>
      <c r="I414" s="194"/>
    </row>
    <row r="415" spans="1:9" ht="19.5" x14ac:dyDescent="0.2">
      <c r="A415" s="37" t="s">
        <v>3165</v>
      </c>
      <c r="B415" s="38" t="s">
        <v>3588</v>
      </c>
      <c r="C415" s="39" t="s">
        <v>56</v>
      </c>
      <c r="D415" s="39" t="s">
        <v>3589</v>
      </c>
      <c r="E415" s="38" t="s">
        <v>3203</v>
      </c>
      <c r="F415" s="38" t="s">
        <v>3604</v>
      </c>
      <c r="G415" s="39">
        <v>107.8</v>
      </c>
      <c r="H415" s="40">
        <v>2.37</v>
      </c>
      <c r="I415" s="194"/>
    </row>
    <row r="416" spans="1:9" x14ac:dyDescent="0.2">
      <c r="A416" s="37" t="s">
        <v>3165</v>
      </c>
      <c r="B416" s="38" t="s">
        <v>3174</v>
      </c>
      <c r="C416" s="39" t="s">
        <v>56</v>
      </c>
      <c r="D416" s="39" t="s">
        <v>3175</v>
      </c>
      <c r="E416" s="38" t="s">
        <v>3142</v>
      </c>
      <c r="F416" s="38" t="s">
        <v>3338</v>
      </c>
      <c r="G416" s="39">
        <v>20.74</v>
      </c>
      <c r="H416" s="40">
        <v>0.62</v>
      </c>
      <c r="I416" s="194"/>
    </row>
    <row r="417" spans="1:9" ht="19.5" x14ac:dyDescent="0.2">
      <c r="A417" s="37" t="s">
        <v>3165</v>
      </c>
      <c r="B417" s="38" t="s">
        <v>3605</v>
      </c>
      <c r="C417" s="39" t="s">
        <v>56</v>
      </c>
      <c r="D417" s="39" t="s">
        <v>3606</v>
      </c>
      <c r="E417" s="38" t="s">
        <v>3168</v>
      </c>
      <c r="F417" s="38" t="s">
        <v>3479</v>
      </c>
      <c r="G417" s="39">
        <v>223.9</v>
      </c>
      <c r="H417" s="40">
        <v>0.89</v>
      </c>
      <c r="I417" s="194"/>
    </row>
    <row r="418" spans="1:9" ht="19.5" x14ac:dyDescent="0.2">
      <c r="A418" s="37" t="s">
        <v>3165</v>
      </c>
      <c r="B418" s="38" t="s">
        <v>3607</v>
      </c>
      <c r="C418" s="39" t="s">
        <v>56</v>
      </c>
      <c r="D418" s="39" t="s">
        <v>3608</v>
      </c>
      <c r="E418" s="38" t="s">
        <v>3203</v>
      </c>
      <c r="F418" s="38" t="s">
        <v>3609</v>
      </c>
      <c r="G418" s="39">
        <v>93.76</v>
      </c>
      <c r="H418" s="40">
        <v>2.4300000000000002</v>
      </c>
      <c r="I418" s="194"/>
    </row>
    <row r="419" spans="1:9" x14ac:dyDescent="0.2">
      <c r="A419" s="37" t="s">
        <v>1131</v>
      </c>
      <c r="B419" s="38" t="s">
        <v>42</v>
      </c>
      <c r="C419" s="39" t="s">
        <v>43</v>
      </c>
      <c r="D419" s="39" t="s">
        <v>3</v>
      </c>
      <c r="E419" s="38" t="s">
        <v>44</v>
      </c>
      <c r="F419" s="38" t="s">
        <v>45</v>
      </c>
      <c r="G419" s="39" t="s">
        <v>46</v>
      </c>
      <c r="H419" s="40" t="s">
        <v>4</v>
      </c>
      <c r="I419" s="194"/>
    </row>
    <row r="420" spans="1:9" x14ac:dyDescent="0.2">
      <c r="A420" s="37" t="s">
        <v>60</v>
      </c>
      <c r="B420" s="38" t="s">
        <v>1132</v>
      </c>
      <c r="C420" s="39" t="s">
        <v>69</v>
      </c>
      <c r="D420" s="39" t="s">
        <v>1133</v>
      </c>
      <c r="E420" s="38" t="s">
        <v>1134</v>
      </c>
      <c r="F420" s="38" t="s">
        <v>6</v>
      </c>
      <c r="G420" s="39">
        <v>0.31</v>
      </c>
      <c r="H420" s="40">
        <v>0.31</v>
      </c>
      <c r="I420" s="194"/>
    </row>
    <row r="421" spans="1:9" x14ac:dyDescent="0.2">
      <c r="A421" s="37" t="s">
        <v>3165</v>
      </c>
      <c r="B421" s="38" t="s">
        <v>3174</v>
      </c>
      <c r="C421" s="39" t="s">
        <v>56</v>
      </c>
      <c r="D421" s="39" t="s">
        <v>3175</v>
      </c>
      <c r="E421" s="38" t="s">
        <v>3142</v>
      </c>
      <c r="F421" s="38" t="s">
        <v>3452</v>
      </c>
      <c r="G421" s="39">
        <v>20.74</v>
      </c>
      <c r="H421" s="40">
        <v>0.06</v>
      </c>
      <c r="I421" s="194"/>
    </row>
    <row r="422" spans="1:9" ht="29.25" x14ac:dyDescent="0.2">
      <c r="A422" s="37" t="s">
        <v>3165</v>
      </c>
      <c r="B422" s="38" t="s">
        <v>3610</v>
      </c>
      <c r="C422" s="39" t="s">
        <v>56</v>
      </c>
      <c r="D422" s="39" t="s">
        <v>3611</v>
      </c>
      <c r="E422" s="38" t="s">
        <v>3168</v>
      </c>
      <c r="F422" s="38" t="s">
        <v>3612</v>
      </c>
      <c r="G422" s="39">
        <v>251.1</v>
      </c>
      <c r="H422" s="40">
        <v>0.25</v>
      </c>
      <c r="I422" s="194"/>
    </row>
    <row r="423" spans="1:9" x14ac:dyDescent="0.2">
      <c r="A423" s="37" t="s">
        <v>1176</v>
      </c>
      <c r="B423" s="38" t="s">
        <v>42</v>
      </c>
      <c r="C423" s="39" t="s">
        <v>43</v>
      </c>
      <c r="D423" s="39" t="s">
        <v>3</v>
      </c>
      <c r="E423" s="38" t="s">
        <v>44</v>
      </c>
      <c r="F423" s="38" t="s">
        <v>45</v>
      </c>
      <c r="G423" s="39" t="s">
        <v>46</v>
      </c>
      <c r="H423" s="40" t="s">
        <v>4</v>
      </c>
      <c r="I423" s="194"/>
    </row>
    <row r="424" spans="1:9" x14ac:dyDescent="0.2">
      <c r="A424" s="37" t="s">
        <v>60</v>
      </c>
      <c r="B424" s="38" t="s">
        <v>1177</v>
      </c>
      <c r="C424" s="39" t="s">
        <v>69</v>
      </c>
      <c r="D424" s="39" t="s">
        <v>1178</v>
      </c>
      <c r="E424" s="38" t="s">
        <v>58</v>
      </c>
      <c r="F424" s="38" t="s">
        <v>6</v>
      </c>
      <c r="G424" s="39">
        <v>1.65</v>
      </c>
      <c r="H424" s="40">
        <v>1.65</v>
      </c>
      <c r="I424" s="194"/>
    </row>
    <row r="425" spans="1:9" x14ac:dyDescent="0.2">
      <c r="A425" s="37" t="s">
        <v>3165</v>
      </c>
      <c r="B425" s="38" t="s">
        <v>3174</v>
      </c>
      <c r="C425" s="39" t="s">
        <v>56</v>
      </c>
      <c r="D425" s="39" t="s">
        <v>3175</v>
      </c>
      <c r="E425" s="38" t="s">
        <v>3142</v>
      </c>
      <c r="F425" s="38" t="s">
        <v>2230</v>
      </c>
      <c r="G425" s="39">
        <v>20.74</v>
      </c>
      <c r="H425" s="40">
        <v>1.65</v>
      </c>
      <c r="I425" s="194"/>
    </row>
    <row r="426" spans="1:9" x14ac:dyDescent="0.2">
      <c r="A426" s="37" t="s">
        <v>1180</v>
      </c>
      <c r="B426" s="38" t="s">
        <v>42</v>
      </c>
      <c r="C426" s="39" t="s">
        <v>43</v>
      </c>
      <c r="D426" s="39" t="s">
        <v>3</v>
      </c>
      <c r="E426" s="38" t="s">
        <v>44</v>
      </c>
      <c r="F426" s="38" t="s">
        <v>45</v>
      </c>
      <c r="G426" s="39" t="s">
        <v>46</v>
      </c>
      <c r="H426" s="40" t="s">
        <v>4</v>
      </c>
      <c r="I426" s="194"/>
    </row>
    <row r="427" spans="1:9" x14ac:dyDescent="0.2">
      <c r="A427" s="37" t="s">
        <v>60</v>
      </c>
      <c r="B427" s="38" t="s">
        <v>1181</v>
      </c>
      <c r="C427" s="39" t="s">
        <v>69</v>
      </c>
      <c r="D427" s="39" t="s">
        <v>1182</v>
      </c>
      <c r="E427" s="38" t="s">
        <v>58</v>
      </c>
      <c r="F427" s="38" t="s">
        <v>6</v>
      </c>
      <c r="G427" s="39">
        <v>8.2899999999999991</v>
      </c>
      <c r="H427" s="40">
        <v>8.2899999999999991</v>
      </c>
      <c r="I427" s="194"/>
    </row>
    <row r="428" spans="1:9" x14ac:dyDescent="0.2">
      <c r="A428" s="37" t="s">
        <v>3165</v>
      </c>
      <c r="B428" s="38" t="s">
        <v>3174</v>
      </c>
      <c r="C428" s="39" t="s">
        <v>56</v>
      </c>
      <c r="D428" s="39" t="s">
        <v>3175</v>
      </c>
      <c r="E428" s="38" t="s">
        <v>3142</v>
      </c>
      <c r="F428" s="38" t="s">
        <v>3231</v>
      </c>
      <c r="G428" s="39">
        <v>20.74</v>
      </c>
      <c r="H428" s="40">
        <v>8.2899999999999991</v>
      </c>
      <c r="I428" s="194"/>
    </row>
    <row r="429" spans="1:9" x14ac:dyDescent="0.2">
      <c r="A429" s="37" t="s">
        <v>1184</v>
      </c>
      <c r="B429" s="38" t="s">
        <v>42</v>
      </c>
      <c r="C429" s="39" t="s">
        <v>43</v>
      </c>
      <c r="D429" s="39" t="s">
        <v>3</v>
      </c>
      <c r="E429" s="38" t="s">
        <v>44</v>
      </c>
      <c r="F429" s="38" t="s">
        <v>45</v>
      </c>
      <c r="G429" s="39" t="s">
        <v>46</v>
      </c>
      <c r="H429" s="40" t="s">
        <v>4</v>
      </c>
      <c r="I429" s="194"/>
    </row>
    <row r="430" spans="1:9" x14ac:dyDescent="0.2">
      <c r="A430" s="37" t="s">
        <v>60</v>
      </c>
      <c r="B430" s="38" t="s">
        <v>1185</v>
      </c>
      <c r="C430" s="39" t="s">
        <v>69</v>
      </c>
      <c r="D430" s="39" t="s">
        <v>1186</v>
      </c>
      <c r="E430" s="38" t="s">
        <v>58</v>
      </c>
      <c r="F430" s="38" t="s">
        <v>6</v>
      </c>
      <c r="G430" s="39">
        <v>13.98</v>
      </c>
      <c r="H430" s="40">
        <v>13.98</v>
      </c>
      <c r="I430" s="194"/>
    </row>
    <row r="431" spans="1:9" x14ac:dyDescent="0.2">
      <c r="A431" s="37" t="s">
        <v>3165</v>
      </c>
      <c r="B431" s="38" t="s">
        <v>3171</v>
      </c>
      <c r="C431" s="39" t="s">
        <v>56</v>
      </c>
      <c r="D431" s="39" t="s">
        <v>3172</v>
      </c>
      <c r="E431" s="38" t="s">
        <v>3142</v>
      </c>
      <c r="F431" s="38" t="s">
        <v>3379</v>
      </c>
      <c r="G431" s="39">
        <v>25.75</v>
      </c>
      <c r="H431" s="40">
        <v>1.54</v>
      </c>
      <c r="I431" s="194"/>
    </row>
    <row r="432" spans="1:9" x14ac:dyDescent="0.2">
      <c r="A432" s="37" t="s">
        <v>3165</v>
      </c>
      <c r="B432" s="38" t="s">
        <v>3174</v>
      </c>
      <c r="C432" s="39" t="s">
        <v>56</v>
      </c>
      <c r="D432" s="39" t="s">
        <v>3175</v>
      </c>
      <c r="E432" s="38" t="s">
        <v>3142</v>
      </c>
      <c r="F432" s="38" t="s">
        <v>3185</v>
      </c>
      <c r="G432" s="39">
        <v>20.74</v>
      </c>
      <c r="H432" s="40">
        <v>12.44</v>
      </c>
      <c r="I432" s="194"/>
    </row>
    <row r="433" spans="1:9" x14ac:dyDescent="0.2">
      <c r="A433" s="37" t="s">
        <v>1197</v>
      </c>
      <c r="B433" s="38" t="s">
        <v>42</v>
      </c>
      <c r="C433" s="39" t="s">
        <v>43</v>
      </c>
      <c r="D433" s="39" t="s">
        <v>3</v>
      </c>
      <c r="E433" s="38" t="s">
        <v>44</v>
      </c>
      <c r="F433" s="38" t="s">
        <v>45</v>
      </c>
      <c r="G433" s="39" t="s">
        <v>46</v>
      </c>
      <c r="H433" s="40" t="s">
        <v>4</v>
      </c>
      <c r="I433" s="194"/>
    </row>
    <row r="434" spans="1:9" ht="19.5" x14ac:dyDescent="0.2">
      <c r="A434" s="37" t="s">
        <v>60</v>
      </c>
      <c r="B434" s="38" t="s">
        <v>1198</v>
      </c>
      <c r="C434" s="39" t="s">
        <v>69</v>
      </c>
      <c r="D434" s="39" t="s">
        <v>1199</v>
      </c>
      <c r="E434" s="38" t="s">
        <v>1200</v>
      </c>
      <c r="F434" s="38" t="s">
        <v>6</v>
      </c>
      <c r="G434" s="39">
        <v>27.89</v>
      </c>
      <c r="H434" s="40">
        <v>27.89</v>
      </c>
      <c r="I434" s="194"/>
    </row>
    <row r="435" spans="1:9" x14ac:dyDescent="0.2">
      <c r="A435" s="37" t="s">
        <v>3165</v>
      </c>
      <c r="B435" s="38" t="s">
        <v>3171</v>
      </c>
      <c r="C435" s="39" t="s">
        <v>56</v>
      </c>
      <c r="D435" s="39" t="s">
        <v>3172</v>
      </c>
      <c r="E435" s="38" t="s">
        <v>3142</v>
      </c>
      <c r="F435" s="38" t="s">
        <v>3185</v>
      </c>
      <c r="G435" s="39">
        <v>25.75</v>
      </c>
      <c r="H435" s="40">
        <v>15.45</v>
      </c>
      <c r="I435" s="194"/>
    </row>
    <row r="436" spans="1:9" x14ac:dyDescent="0.2">
      <c r="A436" s="37" t="s">
        <v>3165</v>
      </c>
      <c r="B436" s="38" t="s">
        <v>3174</v>
      </c>
      <c r="C436" s="39" t="s">
        <v>56</v>
      </c>
      <c r="D436" s="39" t="s">
        <v>3175</v>
      </c>
      <c r="E436" s="38" t="s">
        <v>3142</v>
      </c>
      <c r="F436" s="38" t="s">
        <v>3185</v>
      </c>
      <c r="G436" s="39">
        <v>20.74</v>
      </c>
      <c r="H436" s="40">
        <v>12.44</v>
      </c>
      <c r="I436" s="194"/>
    </row>
    <row r="437" spans="1:9" x14ac:dyDescent="0.2">
      <c r="A437" s="37" t="s">
        <v>1202</v>
      </c>
      <c r="B437" s="38" t="s">
        <v>42</v>
      </c>
      <c r="C437" s="39" t="s">
        <v>43</v>
      </c>
      <c r="D437" s="39" t="s">
        <v>3</v>
      </c>
      <c r="E437" s="38" t="s">
        <v>44</v>
      </c>
      <c r="F437" s="38" t="s">
        <v>45</v>
      </c>
      <c r="G437" s="39" t="s">
        <v>46</v>
      </c>
      <c r="H437" s="40" t="s">
        <v>4</v>
      </c>
      <c r="I437" s="194"/>
    </row>
    <row r="438" spans="1:9" x14ac:dyDescent="0.2">
      <c r="A438" s="37" t="s">
        <v>60</v>
      </c>
      <c r="B438" s="38" t="s">
        <v>1203</v>
      </c>
      <c r="C438" s="39" t="s">
        <v>69</v>
      </c>
      <c r="D438" s="39" t="s">
        <v>1204</v>
      </c>
      <c r="E438" s="38" t="s">
        <v>71</v>
      </c>
      <c r="F438" s="38" t="s">
        <v>6</v>
      </c>
      <c r="G438" s="39">
        <v>335.88</v>
      </c>
      <c r="H438" s="40">
        <v>335.88</v>
      </c>
      <c r="I438" s="194"/>
    </row>
    <row r="439" spans="1:9" x14ac:dyDescent="0.2">
      <c r="A439" s="37" t="s">
        <v>3165</v>
      </c>
      <c r="B439" s="38" t="s">
        <v>3322</v>
      </c>
      <c r="C439" s="39" t="s">
        <v>56</v>
      </c>
      <c r="D439" s="39" t="s">
        <v>3323</v>
      </c>
      <c r="E439" s="38" t="s">
        <v>3142</v>
      </c>
      <c r="F439" s="38" t="s">
        <v>3239</v>
      </c>
      <c r="G439" s="39">
        <v>25.04</v>
      </c>
      <c r="H439" s="40">
        <v>5</v>
      </c>
      <c r="I439" s="194"/>
    </row>
    <row r="440" spans="1:9" x14ac:dyDescent="0.2">
      <c r="A440" s="37" t="s">
        <v>3165</v>
      </c>
      <c r="B440" s="38" t="s">
        <v>3174</v>
      </c>
      <c r="C440" s="39" t="s">
        <v>56</v>
      </c>
      <c r="D440" s="39" t="s">
        <v>3175</v>
      </c>
      <c r="E440" s="38" t="s">
        <v>3142</v>
      </c>
      <c r="F440" s="38" t="s">
        <v>3613</v>
      </c>
      <c r="G440" s="39">
        <v>20.74</v>
      </c>
      <c r="H440" s="40">
        <v>17.62</v>
      </c>
      <c r="I440" s="194"/>
    </row>
    <row r="441" spans="1:9" ht="29.25" x14ac:dyDescent="0.2">
      <c r="A441" s="37" t="s">
        <v>3165</v>
      </c>
      <c r="B441" s="38" t="s">
        <v>3186</v>
      </c>
      <c r="C441" s="39" t="s">
        <v>56</v>
      </c>
      <c r="D441" s="39" t="s">
        <v>3187</v>
      </c>
      <c r="E441" s="38" t="s">
        <v>3168</v>
      </c>
      <c r="F441" s="38" t="s">
        <v>3207</v>
      </c>
      <c r="G441" s="39">
        <v>229.05</v>
      </c>
      <c r="H441" s="40">
        <v>263.39999999999998</v>
      </c>
      <c r="I441" s="194"/>
    </row>
    <row r="442" spans="1:9" ht="29.25" x14ac:dyDescent="0.2">
      <c r="A442" s="37" t="s">
        <v>3165</v>
      </c>
      <c r="B442" s="38" t="s">
        <v>3614</v>
      </c>
      <c r="C442" s="39" t="s">
        <v>56</v>
      </c>
      <c r="D442" s="39" t="s">
        <v>3615</v>
      </c>
      <c r="E442" s="38" t="s">
        <v>3203</v>
      </c>
      <c r="F442" s="38" t="s">
        <v>3613</v>
      </c>
      <c r="G442" s="39">
        <v>58.67</v>
      </c>
      <c r="H442" s="40">
        <v>49.86</v>
      </c>
      <c r="I442" s="194"/>
    </row>
    <row r="443" spans="1:9" x14ac:dyDescent="0.2">
      <c r="A443" s="37" t="s">
        <v>1217</v>
      </c>
      <c r="B443" s="38" t="s">
        <v>42</v>
      </c>
      <c r="C443" s="39" t="s">
        <v>43</v>
      </c>
      <c r="D443" s="39" t="s">
        <v>3</v>
      </c>
      <c r="E443" s="38" t="s">
        <v>44</v>
      </c>
      <c r="F443" s="38" t="s">
        <v>45</v>
      </c>
      <c r="G443" s="39" t="s">
        <v>46</v>
      </c>
      <c r="H443" s="40" t="s">
        <v>4</v>
      </c>
      <c r="I443" s="194"/>
    </row>
    <row r="444" spans="1:9" x14ac:dyDescent="0.2">
      <c r="A444" s="37" t="s">
        <v>60</v>
      </c>
      <c r="B444" s="38" t="s">
        <v>1218</v>
      </c>
      <c r="C444" s="39" t="s">
        <v>69</v>
      </c>
      <c r="D444" s="39" t="s">
        <v>1219</v>
      </c>
      <c r="E444" s="38" t="s">
        <v>85</v>
      </c>
      <c r="F444" s="38" t="s">
        <v>6</v>
      </c>
      <c r="G444" s="39">
        <v>39.869999999999997</v>
      </c>
      <c r="H444" s="40">
        <v>39.869999999999997</v>
      </c>
      <c r="I444" s="194"/>
    </row>
    <row r="445" spans="1:9" x14ac:dyDescent="0.2">
      <c r="A445" s="37" t="s">
        <v>3165</v>
      </c>
      <c r="B445" s="38" t="s">
        <v>3183</v>
      </c>
      <c r="C445" s="39" t="s">
        <v>56</v>
      </c>
      <c r="D445" s="39" t="s">
        <v>3184</v>
      </c>
      <c r="E445" s="38" t="s">
        <v>3142</v>
      </c>
      <c r="F445" s="38" t="s">
        <v>3231</v>
      </c>
      <c r="G445" s="39">
        <v>21.06</v>
      </c>
      <c r="H445" s="40">
        <v>8.42</v>
      </c>
      <c r="I445" s="194"/>
    </row>
    <row r="446" spans="1:9" x14ac:dyDescent="0.2">
      <c r="A446" s="37" t="s">
        <v>3165</v>
      </c>
      <c r="B446" s="38" t="s">
        <v>3180</v>
      </c>
      <c r="C446" s="39" t="s">
        <v>56</v>
      </c>
      <c r="D446" s="39" t="s">
        <v>3181</v>
      </c>
      <c r="E446" s="38" t="s">
        <v>3142</v>
      </c>
      <c r="F446" s="38" t="s">
        <v>3231</v>
      </c>
      <c r="G446" s="39">
        <v>25.35</v>
      </c>
      <c r="H446" s="40">
        <v>10.14</v>
      </c>
      <c r="I446" s="194"/>
    </row>
    <row r="447" spans="1:9" x14ac:dyDescent="0.2">
      <c r="A447" s="37" t="s">
        <v>66</v>
      </c>
      <c r="B447" s="38" t="s">
        <v>3616</v>
      </c>
      <c r="C447" s="39" t="s">
        <v>56</v>
      </c>
      <c r="D447" s="39" t="s">
        <v>3617</v>
      </c>
      <c r="E447" s="38" t="s">
        <v>114</v>
      </c>
      <c r="F447" s="38" t="s">
        <v>3618</v>
      </c>
      <c r="G447" s="39">
        <v>19.899999999999999</v>
      </c>
      <c r="H447" s="40">
        <v>0.99</v>
      </c>
      <c r="I447" s="194"/>
    </row>
    <row r="448" spans="1:9" ht="19.5" x14ac:dyDescent="0.2">
      <c r="A448" s="37" t="s">
        <v>66</v>
      </c>
      <c r="B448" s="38" t="s">
        <v>3619</v>
      </c>
      <c r="C448" s="39" t="s">
        <v>56</v>
      </c>
      <c r="D448" s="39" t="s">
        <v>3620</v>
      </c>
      <c r="E448" s="38" t="s">
        <v>85</v>
      </c>
      <c r="F448" s="38" t="s">
        <v>3190</v>
      </c>
      <c r="G448" s="39">
        <v>19.36</v>
      </c>
      <c r="H448" s="40">
        <v>20.32</v>
      </c>
      <c r="I448" s="194"/>
    </row>
    <row r="449" spans="1:9" x14ac:dyDescent="0.2">
      <c r="A449" s="37" t="s">
        <v>1221</v>
      </c>
      <c r="B449" s="38" t="s">
        <v>42</v>
      </c>
      <c r="C449" s="39" t="s">
        <v>43</v>
      </c>
      <c r="D449" s="39" t="s">
        <v>3</v>
      </c>
      <c r="E449" s="38" t="s">
        <v>44</v>
      </c>
      <c r="F449" s="38" t="s">
        <v>45</v>
      </c>
      <c r="G449" s="39" t="s">
        <v>46</v>
      </c>
      <c r="H449" s="40" t="s">
        <v>4</v>
      </c>
      <c r="I449" s="194"/>
    </row>
    <row r="450" spans="1:9" x14ac:dyDescent="0.2">
      <c r="A450" s="37" t="s">
        <v>60</v>
      </c>
      <c r="B450" s="38" t="s">
        <v>1222</v>
      </c>
      <c r="C450" s="39" t="s">
        <v>69</v>
      </c>
      <c r="D450" s="39" t="s">
        <v>1223</v>
      </c>
      <c r="E450" s="38" t="s">
        <v>71</v>
      </c>
      <c r="F450" s="38" t="s">
        <v>6</v>
      </c>
      <c r="G450" s="39">
        <v>847.15</v>
      </c>
      <c r="H450" s="40">
        <v>847.15</v>
      </c>
      <c r="I450" s="194"/>
    </row>
    <row r="451" spans="1:9" x14ac:dyDescent="0.2">
      <c r="A451" s="37" t="s">
        <v>3165</v>
      </c>
      <c r="B451" s="38" t="s">
        <v>3171</v>
      </c>
      <c r="C451" s="39" t="s">
        <v>56</v>
      </c>
      <c r="D451" s="39" t="s">
        <v>3172</v>
      </c>
      <c r="E451" s="38" t="s">
        <v>3142</v>
      </c>
      <c r="F451" s="38" t="s">
        <v>3621</v>
      </c>
      <c r="G451" s="39">
        <v>25.75</v>
      </c>
      <c r="H451" s="40">
        <v>90.51</v>
      </c>
      <c r="I451" s="194"/>
    </row>
    <row r="452" spans="1:9" x14ac:dyDescent="0.2">
      <c r="A452" s="37" t="s">
        <v>3165</v>
      </c>
      <c r="B452" s="38" t="s">
        <v>3229</v>
      </c>
      <c r="C452" s="39" t="s">
        <v>56</v>
      </c>
      <c r="D452" s="39" t="s">
        <v>3230</v>
      </c>
      <c r="E452" s="38" t="s">
        <v>3142</v>
      </c>
      <c r="F452" s="38" t="s">
        <v>3622</v>
      </c>
      <c r="G452" s="39">
        <v>24.27</v>
      </c>
      <c r="H452" s="40">
        <v>116.98</v>
      </c>
      <c r="I452" s="194"/>
    </row>
    <row r="453" spans="1:9" x14ac:dyDescent="0.2">
      <c r="A453" s="37" t="s">
        <v>3165</v>
      </c>
      <c r="B453" s="38" t="s">
        <v>3183</v>
      </c>
      <c r="C453" s="39" t="s">
        <v>56</v>
      </c>
      <c r="D453" s="39" t="s">
        <v>3184</v>
      </c>
      <c r="E453" s="38" t="s">
        <v>3142</v>
      </c>
      <c r="F453" s="38" t="s">
        <v>3623</v>
      </c>
      <c r="G453" s="39">
        <v>21.06</v>
      </c>
      <c r="H453" s="40">
        <v>142.11000000000001</v>
      </c>
      <c r="I453" s="194"/>
    </row>
    <row r="454" spans="1:9" x14ac:dyDescent="0.2">
      <c r="A454" s="37" t="s">
        <v>66</v>
      </c>
      <c r="B454" s="38" t="s">
        <v>3360</v>
      </c>
      <c r="C454" s="39" t="s">
        <v>56</v>
      </c>
      <c r="D454" s="39" t="s">
        <v>3361</v>
      </c>
      <c r="E454" s="38" t="s">
        <v>114</v>
      </c>
      <c r="F454" s="38" t="s">
        <v>3624</v>
      </c>
      <c r="G454" s="39">
        <v>0.8</v>
      </c>
      <c r="H454" s="40">
        <v>0.59</v>
      </c>
      <c r="I454" s="194"/>
    </row>
    <row r="455" spans="1:9" x14ac:dyDescent="0.2">
      <c r="A455" s="37" t="s">
        <v>66</v>
      </c>
      <c r="B455" s="38" t="s">
        <v>3311</v>
      </c>
      <c r="C455" s="39" t="s">
        <v>56</v>
      </c>
      <c r="D455" s="39" t="s">
        <v>3312</v>
      </c>
      <c r="E455" s="38" t="s">
        <v>131</v>
      </c>
      <c r="F455" s="38" t="s">
        <v>3625</v>
      </c>
      <c r="G455" s="39">
        <v>84</v>
      </c>
      <c r="H455" s="40">
        <v>8.4</v>
      </c>
      <c r="I455" s="194"/>
    </row>
    <row r="456" spans="1:9" x14ac:dyDescent="0.2">
      <c r="A456" s="37" t="s">
        <v>66</v>
      </c>
      <c r="B456" s="38" t="s">
        <v>3447</v>
      </c>
      <c r="C456" s="39" t="s">
        <v>56</v>
      </c>
      <c r="D456" s="39" t="s">
        <v>3448</v>
      </c>
      <c r="E456" s="38" t="s">
        <v>131</v>
      </c>
      <c r="F456" s="38" t="s">
        <v>3626</v>
      </c>
      <c r="G456" s="39">
        <v>99.4</v>
      </c>
      <c r="H456" s="40">
        <v>12.92</v>
      </c>
      <c r="I456" s="194"/>
    </row>
    <row r="457" spans="1:9" ht="19.5" x14ac:dyDescent="0.2">
      <c r="A457" s="37" t="s">
        <v>66</v>
      </c>
      <c r="B457" s="38" t="s">
        <v>3627</v>
      </c>
      <c r="C457" s="39" t="s">
        <v>56</v>
      </c>
      <c r="D457" s="39" t="s">
        <v>3628</v>
      </c>
      <c r="E457" s="38" t="s">
        <v>85</v>
      </c>
      <c r="F457" s="38" t="s">
        <v>3629</v>
      </c>
      <c r="G457" s="39">
        <v>192.57</v>
      </c>
      <c r="H457" s="40">
        <v>475.64</v>
      </c>
      <c r="I457" s="194"/>
    </row>
    <row r="458" spans="1:9" x14ac:dyDescent="0.2">
      <c r="A458" s="37" t="s">
        <v>1229</v>
      </c>
      <c r="B458" s="38" t="s">
        <v>42</v>
      </c>
      <c r="C458" s="39" t="s">
        <v>43</v>
      </c>
      <c r="D458" s="39" t="s">
        <v>3</v>
      </c>
      <c r="E458" s="38" t="s">
        <v>44</v>
      </c>
      <c r="F458" s="38" t="s">
        <v>45</v>
      </c>
      <c r="G458" s="39" t="s">
        <v>46</v>
      </c>
      <c r="H458" s="40" t="s">
        <v>4</v>
      </c>
      <c r="I458" s="194"/>
    </row>
    <row r="459" spans="1:9" ht="19.5" x14ac:dyDescent="0.2">
      <c r="A459" s="37" t="s">
        <v>60</v>
      </c>
      <c r="B459" s="38" t="s">
        <v>1230</v>
      </c>
      <c r="C459" s="39" t="s">
        <v>69</v>
      </c>
      <c r="D459" s="39" t="s">
        <v>1231</v>
      </c>
      <c r="E459" s="38" t="s">
        <v>85</v>
      </c>
      <c r="F459" s="38" t="s">
        <v>6</v>
      </c>
      <c r="G459" s="39">
        <v>61.39</v>
      </c>
      <c r="H459" s="40">
        <v>61.39</v>
      </c>
      <c r="I459" s="194"/>
    </row>
    <row r="460" spans="1:9" ht="19.5" x14ac:dyDescent="0.2">
      <c r="A460" s="37" t="s">
        <v>3165</v>
      </c>
      <c r="B460" s="38" t="s">
        <v>3630</v>
      </c>
      <c r="C460" s="39" t="s">
        <v>56</v>
      </c>
      <c r="D460" s="39" t="s">
        <v>3631</v>
      </c>
      <c r="E460" s="38" t="s">
        <v>3168</v>
      </c>
      <c r="F460" s="38" t="s">
        <v>3549</v>
      </c>
      <c r="G460" s="39">
        <v>28.91</v>
      </c>
      <c r="H460" s="40">
        <v>0.05</v>
      </c>
      <c r="I460" s="194"/>
    </row>
    <row r="461" spans="1:9" ht="19.5" x14ac:dyDescent="0.2">
      <c r="A461" s="37" t="s">
        <v>3165</v>
      </c>
      <c r="B461" s="38" t="s">
        <v>3632</v>
      </c>
      <c r="C461" s="39" t="s">
        <v>56</v>
      </c>
      <c r="D461" s="39" t="s">
        <v>3633</v>
      </c>
      <c r="E461" s="38" t="s">
        <v>3203</v>
      </c>
      <c r="F461" s="38" t="s">
        <v>3634</v>
      </c>
      <c r="G461" s="39">
        <v>27.79</v>
      </c>
      <c r="H461" s="40">
        <v>7.0000000000000007E-2</v>
      </c>
      <c r="I461" s="194"/>
    </row>
    <row r="462" spans="1:9" x14ac:dyDescent="0.2">
      <c r="A462" s="37" t="s">
        <v>3165</v>
      </c>
      <c r="B462" s="38" t="s">
        <v>3635</v>
      </c>
      <c r="C462" s="39" t="s">
        <v>56</v>
      </c>
      <c r="D462" s="39" t="s">
        <v>3636</v>
      </c>
      <c r="E462" s="38" t="s">
        <v>3142</v>
      </c>
      <c r="F462" s="38" t="s">
        <v>3637</v>
      </c>
      <c r="G462" s="39">
        <v>25.11</v>
      </c>
      <c r="H462" s="40">
        <v>1.98</v>
      </c>
      <c r="I462" s="194"/>
    </row>
    <row r="463" spans="1:9" x14ac:dyDescent="0.2">
      <c r="A463" s="37" t="s">
        <v>3165</v>
      </c>
      <c r="B463" s="38" t="s">
        <v>3174</v>
      </c>
      <c r="C463" s="39" t="s">
        <v>56</v>
      </c>
      <c r="D463" s="39" t="s">
        <v>3175</v>
      </c>
      <c r="E463" s="38" t="s">
        <v>3142</v>
      </c>
      <c r="F463" s="38" t="s">
        <v>3638</v>
      </c>
      <c r="G463" s="39">
        <v>20.74</v>
      </c>
      <c r="H463" s="40">
        <v>1.92</v>
      </c>
      <c r="I463" s="194"/>
    </row>
    <row r="464" spans="1:9" ht="19.5" x14ac:dyDescent="0.2">
      <c r="A464" s="37" t="s">
        <v>66</v>
      </c>
      <c r="B464" s="38" t="s">
        <v>3639</v>
      </c>
      <c r="C464" s="39" t="s">
        <v>56</v>
      </c>
      <c r="D464" s="39" t="s">
        <v>3640</v>
      </c>
      <c r="E464" s="38" t="s">
        <v>3512</v>
      </c>
      <c r="F464" s="38" t="s">
        <v>3641</v>
      </c>
      <c r="G464" s="39">
        <v>1.52</v>
      </c>
      <c r="H464" s="40">
        <v>9.66</v>
      </c>
      <c r="I464" s="194"/>
    </row>
    <row r="465" spans="1:9" x14ac:dyDescent="0.2">
      <c r="A465" s="37" t="s">
        <v>66</v>
      </c>
      <c r="B465" s="38" t="s">
        <v>3642</v>
      </c>
      <c r="C465" s="39" t="s">
        <v>3643</v>
      </c>
      <c r="D465" s="39" t="s">
        <v>3644</v>
      </c>
      <c r="E465" s="38" t="s">
        <v>85</v>
      </c>
      <c r="F465" s="38" t="s">
        <v>3645</v>
      </c>
      <c r="G465" s="39">
        <v>44.18</v>
      </c>
      <c r="H465" s="40">
        <v>47.71</v>
      </c>
      <c r="I465" s="194"/>
    </row>
    <row r="466" spans="1:9" x14ac:dyDescent="0.2">
      <c r="A466" s="37" t="s">
        <v>1253</v>
      </c>
      <c r="B466" s="38" t="s">
        <v>42</v>
      </c>
      <c r="C466" s="39" t="s">
        <v>43</v>
      </c>
      <c r="D466" s="39" t="s">
        <v>3</v>
      </c>
      <c r="E466" s="38" t="s">
        <v>44</v>
      </c>
      <c r="F466" s="38" t="s">
        <v>45</v>
      </c>
      <c r="G466" s="39" t="s">
        <v>46</v>
      </c>
      <c r="H466" s="40" t="s">
        <v>4</v>
      </c>
      <c r="I466" s="194"/>
    </row>
    <row r="467" spans="1:9" ht="19.5" x14ac:dyDescent="0.2">
      <c r="A467" s="37" t="s">
        <v>60</v>
      </c>
      <c r="B467" s="38" t="s">
        <v>1254</v>
      </c>
      <c r="C467" s="39" t="s">
        <v>69</v>
      </c>
      <c r="D467" s="39" t="s">
        <v>1255</v>
      </c>
      <c r="E467" s="38" t="s">
        <v>389</v>
      </c>
      <c r="F467" s="38" t="s">
        <v>6</v>
      </c>
      <c r="G467" s="39">
        <v>1173.67</v>
      </c>
      <c r="H467" s="40">
        <v>1173.67</v>
      </c>
      <c r="I467" s="194"/>
    </row>
    <row r="468" spans="1:9" x14ac:dyDescent="0.2">
      <c r="A468" s="37" t="s">
        <v>3165</v>
      </c>
      <c r="B468" s="38" t="s">
        <v>3285</v>
      </c>
      <c r="C468" s="39" t="s">
        <v>56</v>
      </c>
      <c r="D468" s="39" t="s">
        <v>3286</v>
      </c>
      <c r="E468" s="38" t="s">
        <v>3142</v>
      </c>
      <c r="F468" s="38" t="s">
        <v>3646</v>
      </c>
      <c r="G468" s="39">
        <v>21.24</v>
      </c>
      <c r="H468" s="40">
        <v>29.84</v>
      </c>
      <c r="I468" s="194"/>
    </row>
    <row r="469" spans="1:9" x14ac:dyDescent="0.2">
      <c r="A469" s="37" t="s">
        <v>3165</v>
      </c>
      <c r="B469" s="38" t="s">
        <v>3277</v>
      </c>
      <c r="C469" s="39" t="s">
        <v>56</v>
      </c>
      <c r="D469" s="39" t="s">
        <v>3278</v>
      </c>
      <c r="E469" s="38" t="s">
        <v>3142</v>
      </c>
      <c r="F469" s="38" t="s">
        <v>3646</v>
      </c>
      <c r="G469" s="39">
        <v>26.02</v>
      </c>
      <c r="H469" s="40">
        <v>36.549999999999997</v>
      </c>
      <c r="I469" s="194"/>
    </row>
    <row r="470" spans="1:9" ht="19.5" x14ac:dyDescent="0.2">
      <c r="A470" s="37" t="s">
        <v>66</v>
      </c>
      <c r="B470" s="38" t="s">
        <v>3647</v>
      </c>
      <c r="C470" s="39" t="s">
        <v>56</v>
      </c>
      <c r="D470" s="39" t="s">
        <v>3648</v>
      </c>
      <c r="E470" s="38" t="s">
        <v>58</v>
      </c>
      <c r="F470" s="38" t="s">
        <v>6</v>
      </c>
      <c r="G470" s="39">
        <v>431.67</v>
      </c>
      <c r="H470" s="40">
        <v>431.67</v>
      </c>
      <c r="I470" s="194"/>
    </row>
    <row r="471" spans="1:9" x14ac:dyDescent="0.2">
      <c r="A471" s="37" t="s">
        <v>66</v>
      </c>
      <c r="B471" s="38" t="s">
        <v>3649</v>
      </c>
      <c r="C471" s="39" t="s">
        <v>56</v>
      </c>
      <c r="D471" s="39" t="s">
        <v>3650</v>
      </c>
      <c r="E471" s="38" t="s">
        <v>71</v>
      </c>
      <c r="F471" s="38" t="s">
        <v>6</v>
      </c>
      <c r="G471" s="39">
        <v>53.4</v>
      </c>
      <c r="H471" s="40">
        <v>53.4</v>
      </c>
      <c r="I471" s="194"/>
    </row>
    <row r="472" spans="1:9" x14ac:dyDescent="0.2">
      <c r="A472" s="37" t="s">
        <v>66</v>
      </c>
      <c r="B472" s="38" t="s">
        <v>3651</v>
      </c>
      <c r="C472" s="39" t="s">
        <v>3575</v>
      </c>
      <c r="D472" s="39" t="s">
        <v>3652</v>
      </c>
      <c r="E472" s="38" t="s">
        <v>71</v>
      </c>
      <c r="F472" s="38" t="s">
        <v>28</v>
      </c>
      <c r="G472" s="39">
        <v>16.48</v>
      </c>
      <c r="H472" s="40">
        <v>197.76</v>
      </c>
      <c r="I472" s="194"/>
    </row>
    <row r="473" spans="1:9" ht="19.5" x14ac:dyDescent="0.2">
      <c r="A473" s="37" t="s">
        <v>66</v>
      </c>
      <c r="B473" s="38" t="s">
        <v>3653</v>
      </c>
      <c r="C473" s="39" t="s">
        <v>3575</v>
      </c>
      <c r="D473" s="39" t="s">
        <v>3654</v>
      </c>
      <c r="E473" s="38" t="s">
        <v>71</v>
      </c>
      <c r="F473" s="38" t="s">
        <v>8</v>
      </c>
      <c r="G473" s="39">
        <v>163.30000000000001</v>
      </c>
      <c r="H473" s="40">
        <v>326.60000000000002</v>
      </c>
      <c r="I473" s="194"/>
    </row>
    <row r="474" spans="1:9" x14ac:dyDescent="0.2">
      <c r="A474" s="37" t="s">
        <v>66</v>
      </c>
      <c r="B474" s="38" t="s">
        <v>3655</v>
      </c>
      <c r="C474" s="39" t="s">
        <v>3575</v>
      </c>
      <c r="D474" s="39" t="s">
        <v>3656</v>
      </c>
      <c r="E474" s="38" t="s">
        <v>71</v>
      </c>
      <c r="F474" s="38" t="s">
        <v>6</v>
      </c>
      <c r="G474" s="39">
        <v>97.85</v>
      </c>
      <c r="H474" s="40">
        <v>97.85</v>
      </c>
      <c r="I474" s="194"/>
    </row>
    <row r="475" spans="1:9" x14ac:dyDescent="0.2">
      <c r="A475" s="37" t="s">
        <v>1257</v>
      </c>
      <c r="B475" s="38" t="s">
        <v>42</v>
      </c>
      <c r="C475" s="39" t="s">
        <v>43</v>
      </c>
      <c r="D475" s="39" t="s">
        <v>3</v>
      </c>
      <c r="E475" s="38" t="s">
        <v>44</v>
      </c>
      <c r="F475" s="38" t="s">
        <v>45</v>
      </c>
      <c r="G475" s="39" t="s">
        <v>46</v>
      </c>
      <c r="H475" s="40" t="s">
        <v>4</v>
      </c>
      <c r="I475" s="194"/>
    </row>
    <row r="476" spans="1:9" ht="19.5" x14ac:dyDescent="0.2">
      <c r="A476" s="37" t="s">
        <v>60</v>
      </c>
      <c r="B476" s="38" t="s">
        <v>1258</v>
      </c>
      <c r="C476" s="39" t="s">
        <v>69</v>
      </c>
      <c r="D476" s="39" t="s">
        <v>1259</v>
      </c>
      <c r="E476" s="38" t="s">
        <v>389</v>
      </c>
      <c r="F476" s="38" t="s">
        <v>6</v>
      </c>
      <c r="G476" s="39">
        <v>1147.51</v>
      </c>
      <c r="H476" s="40">
        <v>1147.51</v>
      </c>
      <c r="I476" s="194"/>
    </row>
    <row r="477" spans="1:9" x14ac:dyDescent="0.2">
      <c r="A477" s="37" t="s">
        <v>3165</v>
      </c>
      <c r="B477" s="38" t="s">
        <v>3174</v>
      </c>
      <c r="C477" s="39" t="s">
        <v>56</v>
      </c>
      <c r="D477" s="39" t="s">
        <v>3175</v>
      </c>
      <c r="E477" s="38" t="s">
        <v>3142</v>
      </c>
      <c r="F477" s="38" t="s">
        <v>12</v>
      </c>
      <c r="G477" s="39">
        <v>20.74</v>
      </c>
      <c r="H477" s="40">
        <v>82.96</v>
      </c>
      <c r="I477" s="194"/>
    </row>
    <row r="478" spans="1:9" x14ac:dyDescent="0.2">
      <c r="A478" s="37" t="s">
        <v>3165</v>
      </c>
      <c r="B478" s="38" t="s">
        <v>3171</v>
      </c>
      <c r="C478" s="39" t="s">
        <v>56</v>
      </c>
      <c r="D478" s="39" t="s">
        <v>3172</v>
      </c>
      <c r="E478" s="38" t="s">
        <v>3142</v>
      </c>
      <c r="F478" s="38" t="s">
        <v>8</v>
      </c>
      <c r="G478" s="39">
        <v>25.75</v>
      </c>
      <c r="H478" s="40">
        <v>51.5</v>
      </c>
      <c r="I478" s="194"/>
    </row>
    <row r="479" spans="1:9" x14ac:dyDescent="0.2">
      <c r="A479" s="37" t="s">
        <v>3165</v>
      </c>
      <c r="B479" s="38" t="s">
        <v>3229</v>
      </c>
      <c r="C479" s="39" t="s">
        <v>56</v>
      </c>
      <c r="D479" s="39" t="s">
        <v>3230</v>
      </c>
      <c r="E479" s="38" t="s">
        <v>3142</v>
      </c>
      <c r="F479" s="38" t="s">
        <v>8</v>
      </c>
      <c r="G479" s="39">
        <v>24.27</v>
      </c>
      <c r="H479" s="40">
        <v>48.54</v>
      </c>
      <c r="I479" s="194"/>
    </row>
    <row r="480" spans="1:9" x14ac:dyDescent="0.2">
      <c r="A480" s="37" t="s">
        <v>66</v>
      </c>
      <c r="B480" s="38" t="s">
        <v>3657</v>
      </c>
      <c r="C480" s="39" t="s">
        <v>3233</v>
      </c>
      <c r="D480" s="39" t="s">
        <v>3658</v>
      </c>
      <c r="E480" s="38" t="s">
        <v>2699</v>
      </c>
      <c r="F480" s="38" t="s">
        <v>3659</v>
      </c>
      <c r="G480" s="39">
        <v>49.13</v>
      </c>
      <c r="H480" s="40">
        <v>126.75</v>
      </c>
      <c r="I480" s="194"/>
    </row>
    <row r="481" spans="1:9" x14ac:dyDescent="0.2">
      <c r="A481" s="37" t="s">
        <v>66</v>
      </c>
      <c r="B481" s="38" t="s">
        <v>3660</v>
      </c>
      <c r="C481" s="39" t="s">
        <v>3233</v>
      </c>
      <c r="D481" s="39" t="s">
        <v>3661</v>
      </c>
      <c r="E481" s="38" t="s">
        <v>58</v>
      </c>
      <c r="F481" s="38" t="s">
        <v>6</v>
      </c>
      <c r="G481" s="39">
        <v>432.3</v>
      </c>
      <c r="H481" s="40">
        <v>432.3</v>
      </c>
      <c r="I481" s="194"/>
    </row>
    <row r="482" spans="1:9" x14ac:dyDescent="0.2">
      <c r="A482" s="37" t="s">
        <v>66</v>
      </c>
      <c r="B482" s="38" t="s">
        <v>3662</v>
      </c>
      <c r="C482" s="39" t="s">
        <v>3233</v>
      </c>
      <c r="D482" s="39" t="s">
        <v>3663</v>
      </c>
      <c r="E482" s="38" t="s">
        <v>3664</v>
      </c>
      <c r="F482" s="38" t="s">
        <v>3665</v>
      </c>
      <c r="G482" s="39">
        <v>32.9</v>
      </c>
      <c r="H482" s="40">
        <v>10.85</v>
      </c>
      <c r="I482" s="194"/>
    </row>
    <row r="483" spans="1:9" x14ac:dyDescent="0.2">
      <c r="A483" s="37" t="s">
        <v>66</v>
      </c>
      <c r="B483" s="38" t="s">
        <v>3311</v>
      </c>
      <c r="C483" s="39" t="s">
        <v>56</v>
      </c>
      <c r="D483" s="39" t="s">
        <v>3312</v>
      </c>
      <c r="E483" s="38" t="s">
        <v>131</v>
      </c>
      <c r="F483" s="38" t="s">
        <v>3666</v>
      </c>
      <c r="G483" s="39">
        <v>84</v>
      </c>
      <c r="H483" s="40">
        <v>0.89</v>
      </c>
      <c r="I483" s="194"/>
    </row>
    <row r="484" spans="1:9" x14ac:dyDescent="0.2">
      <c r="A484" s="37" t="s">
        <v>66</v>
      </c>
      <c r="B484" s="38" t="s">
        <v>3667</v>
      </c>
      <c r="C484" s="39" t="s">
        <v>56</v>
      </c>
      <c r="D484" s="39" t="s">
        <v>3668</v>
      </c>
      <c r="E484" s="38" t="s">
        <v>114</v>
      </c>
      <c r="F484" s="38" t="s">
        <v>3618</v>
      </c>
      <c r="G484" s="39">
        <v>20.239999999999998</v>
      </c>
      <c r="H484" s="40">
        <v>1.01</v>
      </c>
      <c r="I484" s="194"/>
    </row>
    <row r="485" spans="1:9" x14ac:dyDescent="0.2">
      <c r="A485" s="37" t="s">
        <v>66</v>
      </c>
      <c r="B485" s="38" t="s">
        <v>3360</v>
      </c>
      <c r="C485" s="39" t="s">
        <v>56</v>
      </c>
      <c r="D485" s="39" t="s">
        <v>3361</v>
      </c>
      <c r="E485" s="38" t="s">
        <v>114</v>
      </c>
      <c r="F485" s="38" t="s">
        <v>8</v>
      </c>
      <c r="G485" s="39">
        <v>0.8</v>
      </c>
      <c r="H485" s="40">
        <v>1.6</v>
      </c>
      <c r="I485" s="194"/>
    </row>
    <row r="486" spans="1:9" x14ac:dyDescent="0.2">
      <c r="A486" s="37" t="s">
        <v>66</v>
      </c>
      <c r="B486" s="38" t="s">
        <v>3669</v>
      </c>
      <c r="C486" s="39" t="s">
        <v>56</v>
      </c>
      <c r="D486" s="39" t="s">
        <v>3670</v>
      </c>
      <c r="E486" s="38" t="s">
        <v>58</v>
      </c>
      <c r="F486" s="38" t="s">
        <v>3333</v>
      </c>
      <c r="G486" s="39">
        <v>160.38</v>
      </c>
      <c r="H486" s="40">
        <v>80.19</v>
      </c>
      <c r="I486" s="194"/>
    </row>
    <row r="487" spans="1:9" ht="19.5" x14ac:dyDescent="0.2">
      <c r="A487" s="37" t="s">
        <v>66</v>
      </c>
      <c r="B487" s="38" t="s">
        <v>3671</v>
      </c>
      <c r="C487" s="39" t="s">
        <v>56</v>
      </c>
      <c r="D487" s="39" t="s">
        <v>3672</v>
      </c>
      <c r="E487" s="38" t="s">
        <v>71</v>
      </c>
      <c r="F487" s="38" t="s">
        <v>12</v>
      </c>
      <c r="G487" s="39">
        <v>27.96</v>
      </c>
      <c r="H487" s="40">
        <v>111.84</v>
      </c>
      <c r="I487" s="194"/>
    </row>
    <row r="488" spans="1:9" ht="19.5" x14ac:dyDescent="0.2">
      <c r="A488" s="37" t="s">
        <v>66</v>
      </c>
      <c r="B488" s="38" t="s">
        <v>3673</v>
      </c>
      <c r="C488" s="39" t="s">
        <v>56</v>
      </c>
      <c r="D488" s="39" t="s">
        <v>3674</v>
      </c>
      <c r="E488" s="38" t="s">
        <v>71</v>
      </c>
      <c r="F488" s="38" t="s">
        <v>6</v>
      </c>
      <c r="G488" s="39">
        <v>177.38</v>
      </c>
      <c r="H488" s="40">
        <v>177.38</v>
      </c>
      <c r="I488" s="194"/>
    </row>
    <row r="489" spans="1:9" ht="19.5" x14ac:dyDescent="0.2">
      <c r="A489" s="37" t="s">
        <v>66</v>
      </c>
      <c r="B489" s="38" t="s">
        <v>3675</v>
      </c>
      <c r="C489" s="39" t="s">
        <v>56</v>
      </c>
      <c r="D489" s="39" t="s">
        <v>3676</v>
      </c>
      <c r="E489" s="38" t="s">
        <v>71</v>
      </c>
      <c r="F489" s="38" t="s">
        <v>6</v>
      </c>
      <c r="G489" s="39">
        <v>21.7</v>
      </c>
      <c r="H489" s="40">
        <v>21.7</v>
      </c>
      <c r="I489" s="194"/>
    </row>
    <row r="490" spans="1:9" x14ac:dyDescent="0.2">
      <c r="A490" s="37" t="s">
        <v>1295</v>
      </c>
      <c r="B490" s="38" t="s">
        <v>42</v>
      </c>
      <c r="C490" s="39" t="s">
        <v>43</v>
      </c>
      <c r="D490" s="39" t="s">
        <v>3</v>
      </c>
      <c r="E490" s="38" t="s">
        <v>44</v>
      </c>
      <c r="F490" s="38" t="s">
        <v>45</v>
      </c>
      <c r="G490" s="39" t="s">
        <v>46</v>
      </c>
      <c r="H490" s="40" t="s">
        <v>4</v>
      </c>
      <c r="I490" s="194"/>
    </row>
    <row r="491" spans="1:9" ht="19.5" x14ac:dyDescent="0.2">
      <c r="A491" s="37" t="s">
        <v>60</v>
      </c>
      <c r="B491" s="38" t="s">
        <v>1296</v>
      </c>
      <c r="C491" s="39" t="s">
        <v>69</v>
      </c>
      <c r="D491" s="39" t="s">
        <v>1297</v>
      </c>
      <c r="E491" s="38" t="s">
        <v>58</v>
      </c>
      <c r="F491" s="38" t="s">
        <v>6</v>
      </c>
      <c r="G491" s="39">
        <v>758.38</v>
      </c>
      <c r="H491" s="40">
        <v>758.38</v>
      </c>
      <c r="I491" s="194"/>
    </row>
    <row r="492" spans="1:9" x14ac:dyDescent="0.2">
      <c r="A492" s="37" t="s">
        <v>3165</v>
      </c>
      <c r="B492" s="38" t="s">
        <v>3171</v>
      </c>
      <c r="C492" s="39" t="s">
        <v>56</v>
      </c>
      <c r="D492" s="39" t="s">
        <v>3172</v>
      </c>
      <c r="E492" s="38" t="s">
        <v>3142</v>
      </c>
      <c r="F492" s="38" t="s">
        <v>3529</v>
      </c>
      <c r="G492" s="39">
        <v>25.75</v>
      </c>
      <c r="H492" s="40">
        <v>30.9</v>
      </c>
      <c r="I492" s="194"/>
    </row>
    <row r="493" spans="1:9" x14ac:dyDescent="0.2">
      <c r="A493" s="37" t="s">
        <v>3165</v>
      </c>
      <c r="B493" s="38" t="s">
        <v>3174</v>
      </c>
      <c r="C493" s="39" t="s">
        <v>56</v>
      </c>
      <c r="D493" s="39" t="s">
        <v>3175</v>
      </c>
      <c r="E493" s="38" t="s">
        <v>3142</v>
      </c>
      <c r="F493" s="38" t="s">
        <v>8</v>
      </c>
      <c r="G493" s="39">
        <v>20.74</v>
      </c>
      <c r="H493" s="40">
        <v>41.48</v>
      </c>
      <c r="I493" s="194"/>
    </row>
    <row r="494" spans="1:9" x14ac:dyDescent="0.2">
      <c r="A494" s="37" t="s">
        <v>66</v>
      </c>
      <c r="B494" s="38" t="s">
        <v>3311</v>
      </c>
      <c r="C494" s="39" t="s">
        <v>56</v>
      </c>
      <c r="D494" s="39" t="s">
        <v>3312</v>
      </c>
      <c r="E494" s="38" t="s">
        <v>131</v>
      </c>
      <c r="F494" s="38" t="s">
        <v>3603</v>
      </c>
      <c r="G494" s="39">
        <v>84</v>
      </c>
      <c r="H494" s="40">
        <v>0.67</v>
      </c>
      <c r="I494" s="194"/>
    </row>
    <row r="495" spans="1:9" x14ac:dyDescent="0.2">
      <c r="A495" s="37" t="s">
        <v>66</v>
      </c>
      <c r="B495" s="38" t="s">
        <v>3360</v>
      </c>
      <c r="C495" s="39" t="s">
        <v>56</v>
      </c>
      <c r="D495" s="39" t="s">
        <v>3361</v>
      </c>
      <c r="E495" s="38" t="s">
        <v>114</v>
      </c>
      <c r="F495" s="38" t="s">
        <v>3677</v>
      </c>
      <c r="G495" s="39">
        <v>0.8</v>
      </c>
      <c r="H495" s="40">
        <v>2.56</v>
      </c>
      <c r="I495" s="194"/>
    </row>
    <row r="496" spans="1:9" ht="19.5" x14ac:dyDescent="0.2">
      <c r="A496" s="37" t="s">
        <v>66</v>
      </c>
      <c r="B496" s="38" t="s">
        <v>3547</v>
      </c>
      <c r="C496" s="39" t="s">
        <v>56</v>
      </c>
      <c r="D496" s="39" t="s">
        <v>3548</v>
      </c>
      <c r="E496" s="38" t="s">
        <v>58</v>
      </c>
      <c r="F496" s="38" t="s">
        <v>6</v>
      </c>
      <c r="G496" s="39">
        <v>671.69</v>
      </c>
      <c r="H496" s="40">
        <v>671.69</v>
      </c>
      <c r="I496" s="194"/>
    </row>
    <row r="497" spans="1:9" x14ac:dyDescent="0.2">
      <c r="A497" s="37" t="s">
        <v>66</v>
      </c>
      <c r="B497" s="38" t="s">
        <v>3678</v>
      </c>
      <c r="C497" s="39" t="s">
        <v>56</v>
      </c>
      <c r="D497" s="39" t="s">
        <v>3679</v>
      </c>
      <c r="E497" s="38" t="s">
        <v>71</v>
      </c>
      <c r="F497" s="38" t="s">
        <v>3333</v>
      </c>
      <c r="G497" s="39">
        <v>22.17</v>
      </c>
      <c r="H497" s="40">
        <v>11.08</v>
      </c>
      <c r="I497" s="194"/>
    </row>
    <row r="498" spans="1:9" x14ac:dyDescent="0.2">
      <c r="A498" s="37" t="s">
        <v>1299</v>
      </c>
      <c r="B498" s="38" t="s">
        <v>42</v>
      </c>
      <c r="C498" s="39" t="s">
        <v>43</v>
      </c>
      <c r="D498" s="39" t="s">
        <v>3</v>
      </c>
      <c r="E498" s="38" t="s">
        <v>44</v>
      </c>
      <c r="F498" s="38" t="s">
        <v>45</v>
      </c>
      <c r="G498" s="39" t="s">
        <v>46</v>
      </c>
      <c r="H498" s="40" t="s">
        <v>4</v>
      </c>
      <c r="I498" s="194"/>
    </row>
    <row r="499" spans="1:9" x14ac:dyDescent="0.2">
      <c r="A499" s="37" t="s">
        <v>60</v>
      </c>
      <c r="B499" s="38" t="s">
        <v>1300</v>
      </c>
      <c r="C499" s="39" t="s">
        <v>69</v>
      </c>
      <c r="D499" s="39" t="s">
        <v>1301</v>
      </c>
      <c r="E499" s="38" t="s">
        <v>71</v>
      </c>
      <c r="F499" s="38" t="s">
        <v>6</v>
      </c>
      <c r="G499" s="39">
        <v>128.72999999999999</v>
      </c>
      <c r="H499" s="40">
        <v>128.72999999999999</v>
      </c>
      <c r="I499" s="194"/>
    </row>
    <row r="500" spans="1:9" x14ac:dyDescent="0.2">
      <c r="A500" s="37" t="s">
        <v>66</v>
      </c>
      <c r="B500" s="38" t="s">
        <v>3533</v>
      </c>
      <c r="C500" s="39" t="s">
        <v>3233</v>
      </c>
      <c r="D500" s="39" t="s">
        <v>3534</v>
      </c>
      <c r="E500" s="38" t="s">
        <v>476</v>
      </c>
      <c r="F500" s="38" t="s">
        <v>6</v>
      </c>
      <c r="G500" s="39">
        <v>128.72999999999999</v>
      </c>
      <c r="H500" s="40">
        <v>128.72999999999999</v>
      </c>
      <c r="I500" s="194"/>
    </row>
    <row r="501" spans="1:9" x14ac:dyDescent="0.2">
      <c r="A501" s="37" t="s">
        <v>1307</v>
      </c>
      <c r="B501" s="38" t="s">
        <v>42</v>
      </c>
      <c r="C501" s="39" t="s">
        <v>43</v>
      </c>
      <c r="D501" s="39" t="s">
        <v>3</v>
      </c>
      <c r="E501" s="38" t="s">
        <v>44</v>
      </c>
      <c r="F501" s="38" t="s">
        <v>45</v>
      </c>
      <c r="G501" s="39" t="s">
        <v>46</v>
      </c>
      <c r="H501" s="40" t="s">
        <v>4</v>
      </c>
      <c r="I501" s="194"/>
    </row>
    <row r="502" spans="1:9" ht="19.5" x14ac:dyDescent="0.2">
      <c r="A502" s="37" t="s">
        <v>60</v>
      </c>
      <c r="B502" s="38" t="s">
        <v>1308</v>
      </c>
      <c r="C502" s="39" t="s">
        <v>69</v>
      </c>
      <c r="D502" s="39" t="s">
        <v>1309</v>
      </c>
      <c r="E502" s="38" t="s">
        <v>389</v>
      </c>
      <c r="F502" s="38" t="s">
        <v>6</v>
      </c>
      <c r="G502" s="39">
        <v>106.06</v>
      </c>
      <c r="H502" s="40">
        <v>106.06</v>
      </c>
      <c r="I502" s="194"/>
    </row>
    <row r="503" spans="1:9" ht="29.25" x14ac:dyDescent="0.2">
      <c r="A503" s="37" t="s">
        <v>3165</v>
      </c>
      <c r="B503" s="38" t="s">
        <v>3680</v>
      </c>
      <c r="C503" s="39" t="s">
        <v>56</v>
      </c>
      <c r="D503" s="39" t="s">
        <v>3681</v>
      </c>
      <c r="E503" s="38" t="s">
        <v>131</v>
      </c>
      <c r="F503" s="38" t="s">
        <v>3367</v>
      </c>
      <c r="G503" s="39">
        <v>590.20000000000005</v>
      </c>
      <c r="H503" s="40">
        <v>11.8</v>
      </c>
      <c r="I503" s="194"/>
    </row>
    <row r="504" spans="1:9" x14ac:dyDescent="0.2">
      <c r="A504" s="37" t="s">
        <v>3165</v>
      </c>
      <c r="B504" s="38" t="s">
        <v>3171</v>
      </c>
      <c r="C504" s="39" t="s">
        <v>56</v>
      </c>
      <c r="D504" s="39" t="s">
        <v>3172</v>
      </c>
      <c r="E504" s="38" t="s">
        <v>3142</v>
      </c>
      <c r="F504" s="38" t="s">
        <v>3529</v>
      </c>
      <c r="G504" s="39">
        <v>25.75</v>
      </c>
      <c r="H504" s="40">
        <v>30.9</v>
      </c>
      <c r="I504" s="194"/>
    </row>
    <row r="505" spans="1:9" x14ac:dyDescent="0.2">
      <c r="A505" s="37" t="s">
        <v>3165</v>
      </c>
      <c r="B505" s="38" t="s">
        <v>3174</v>
      </c>
      <c r="C505" s="39" t="s">
        <v>56</v>
      </c>
      <c r="D505" s="39" t="s">
        <v>3175</v>
      </c>
      <c r="E505" s="38" t="s">
        <v>3142</v>
      </c>
      <c r="F505" s="38" t="s">
        <v>3185</v>
      </c>
      <c r="G505" s="39">
        <v>20.74</v>
      </c>
      <c r="H505" s="40">
        <v>12.44</v>
      </c>
      <c r="I505" s="194"/>
    </row>
    <row r="506" spans="1:9" x14ac:dyDescent="0.2">
      <c r="A506" s="37" t="s">
        <v>66</v>
      </c>
      <c r="B506" s="38" t="s">
        <v>3362</v>
      </c>
      <c r="C506" s="39" t="s">
        <v>56</v>
      </c>
      <c r="D506" s="39" t="s">
        <v>3363</v>
      </c>
      <c r="E506" s="38" t="s">
        <v>71</v>
      </c>
      <c r="F506" s="38" t="s">
        <v>3682</v>
      </c>
      <c r="G506" s="39">
        <v>0.67</v>
      </c>
      <c r="H506" s="40">
        <v>50.92</v>
      </c>
      <c r="I506" s="194"/>
    </row>
    <row r="507" spans="1:9" x14ac:dyDescent="0.2">
      <c r="A507" s="37" t="s">
        <v>1324</v>
      </c>
      <c r="B507" s="38" t="s">
        <v>42</v>
      </c>
      <c r="C507" s="39" t="s">
        <v>43</v>
      </c>
      <c r="D507" s="39" t="s">
        <v>3</v>
      </c>
      <c r="E507" s="38" t="s">
        <v>44</v>
      </c>
      <c r="F507" s="38" t="s">
        <v>45</v>
      </c>
      <c r="G507" s="39" t="s">
        <v>46</v>
      </c>
      <c r="H507" s="40" t="s">
        <v>4</v>
      </c>
      <c r="I507" s="194"/>
    </row>
    <row r="508" spans="1:9" x14ac:dyDescent="0.2">
      <c r="A508" s="37" t="s">
        <v>60</v>
      </c>
      <c r="B508" s="38" t="s">
        <v>1325</v>
      </c>
      <c r="C508" s="39" t="s">
        <v>69</v>
      </c>
      <c r="D508" s="39" t="s">
        <v>1326</v>
      </c>
      <c r="E508" s="38" t="s">
        <v>58</v>
      </c>
      <c r="F508" s="38" t="s">
        <v>6</v>
      </c>
      <c r="G508" s="39">
        <v>484.63</v>
      </c>
      <c r="H508" s="40">
        <v>484.63</v>
      </c>
      <c r="I508" s="194"/>
    </row>
    <row r="509" spans="1:9" x14ac:dyDescent="0.2">
      <c r="A509" s="37" t="s">
        <v>3165</v>
      </c>
      <c r="B509" s="38" t="s">
        <v>3283</v>
      </c>
      <c r="C509" s="39" t="s">
        <v>56</v>
      </c>
      <c r="D509" s="39" t="s">
        <v>3284</v>
      </c>
      <c r="E509" s="38" t="s">
        <v>3142</v>
      </c>
      <c r="F509" s="38" t="s">
        <v>3683</v>
      </c>
      <c r="G509" s="39">
        <v>22.95</v>
      </c>
      <c r="H509" s="40">
        <v>4.4000000000000004</v>
      </c>
      <c r="I509" s="194"/>
    </row>
    <row r="510" spans="1:9" x14ac:dyDescent="0.2">
      <c r="A510" s="37" t="s">
        <v>3165</v>
      </c>
      <c r="B510" s="38" t="s">
        <v>3174</v>
      </c>
      <c r="C510" s="39" t="s">
        <v>56</v>
      </c>
      <c r="D510" s="39" t="s">
        <v>3175</v>
      </c>
      <c r="E510" s="38" t="s">
        <v>3142</v>
      </c>
      <c r="F510" s="38" t="s">
        <v>3684</v>
      </c>
      <c r="G510" s="39">
        <v>20.74</v>
      </c>
      <c r="H510" s="40">
        <v>3.87</v>
      </c>
      <c r="I510" s="194"/>
    </row>
    <row r="511" spans="1:9" x14ac:dyDescent="0.2">
      <c r="A511" s="37" t="s">
        <v>66</v>
      </c>
      <c r="B511" s="38" t="s">
        <v>3685</v>
      </c>
      <c r="C511" s="39" t="s">
        <v>56</v>
      </c>
      <c r="D511" s="39" t="s">
        <v>3686</v>
      </c>
      <c r="E511" s="38" t="s">
        <v>58</v>
      </c>
      <c r="F511" s="38" t="s">
        <v>6</v>
      </c>
      <c r="G511" s="39">
        <v>459.75</v>
      </c>
      <c r="H511" s="40">
        <v>459.75</v>
      </c>
      <c r="I511" s="194"/>
    </row>
    <row r="512" spans="1:9" x14ac:dyDescent="0.2">
      <c r="A512" s="37" t="s">
        <v>66</v>
      </c>
      <c r="B512" s="38" t="s">
        <v>3687</v>
      </c>
      <c r="C512" s="39" t="s">
        <v>3643</v>
      </c>
      <c r="D512" s="39" t="s">
        <v>5015</v>
      </c>
      <c r="E512" s="38" t="s">
        <v>71</v>
      </c>
      <c r="F512" s="38" t="s">
        <v>3238</v>
      </c>
      <c r="G512" s="39">
        <v>38.630000000000003</v>
      </c>
      <c r="H512" s="40">
        <v>16.61</v>
      </c>
      <c r="I512" s="194"/>
    </row>
    <row r="513" spans="1:9" x14ac:dyDescent="0.2">
      <c r="A513" s="37" t="s">
        <v>1370</v>
      </c>
      <c r="B513" s="38" t="s">
        <v>42</v>
      </c>
      <c r="C513" s="39" t="s">
        <v>43</v>
      </c>
      <c r="D513" s="39" t="s">
        <v>3</v>
      </c>
      <c r="E513" s="38" t="s">
        <v>44</v>
      </c>
      <c r="F513" s="38" t="s">
        <v>45</v>
      </c>
      <c r="G513" s="39" t="s">
        <v>46</v>
      </c>
      <c r="H513" s="40" t="s">
        <v>4</v>
      </c>
      <c r="I513" s="194"/>
    </row>
    <row r="514" spans="1:9" ht="19.5" x14ac:dyDescent="0.2">
      <c r="A514" s="37" t="s">
        <v>60</v>
      </c>
      <c r="B514" s="38" t="s">
        <v>1371</v>
      </c>
      <c r="C514" s="39" t="s">
        <v>69</v>
      </c>
      <c r="D514" s="39" t="s">
        <v>1372</v>
      </c>
      <c r="E514" s="38" t="s">
        <v>71</v>
      </c>
      <c r="F514" s="38" t="s">
        <v>6</v>
      </c>
      <c r="G514" s="39">
        <v>19.62</v>
      </c>
      <c r="H514" s="40">
        <v>19.62</v>
      </c>
      <c r="I514" s="194"/>
    </row>
    <row r="515" spans="1:9" x14ac:dyDescent="0.2">
      <c r="A515" s="37" t="s">
        <v>3165</v>
      </c>
      <c r="B515" s="38" t="s">
        <v>3365</v>
      </c>
      <c r="C515" s="39" t="s">
        <v>56</v>
      </c>
      <c r="D515" s="39" t="s">
        <v>3366</v>
      </c>
      <c r="E515" s="38" t="s">
        <v>3142</v>
      </c>
      <c r="F515" s="38" t="s">
        <v>3445</v>
      </c>
      <c r="G515" s="39">
        <v>20.68</v>
      </c>
      <c r="H515" s="40">
        <v>0.82</v>
      </c>
      <c r="I515" s="194"/>
    </row>
    <row r="516" spans="1:9" x14ac:dyDescent="0.2">
      <c r="A516" s="37" t="s">
        <v>3165</v>
      </c>
      <c r="B516" s="38" t="s">
        <v>3322</v>
      </c>
      <c r="C516" s="39" t="s">
        <v>56</v>
      </c>
      <c r="D516" s="39" t="s">
        <v>3323</v>
      </c>
      <c r="E516" s="38" t="s">
        <v>3142</v>
      </c>
      <c r="F516" s="38" t="s">
        <v>3445</v>
      </c>
      <c r="G516" s="39">
        <v>25.04</v>
      </c>
      <c r="H516" s="40">
        <v>1</v>
      </c>
      <c r="I516" s="194"/>
    </row>
    <row r="517" spans="1:9" x14ac:dyDescent="0.2">
      <c r="A517" s="37" t="s">
        <v>66</v>
      </c>
      <c r="B517" s="38" t="s">
        <v>1701</v>
      </c>
      <c r="C517" s="39" t="s">
        <v>56</v>
      </c>
      <c r="D517" s="39" t="s">
        <v>1702</v>
      </c>
      <c r="E517" s="38" t="s">
        <v>71</v>
      </c>
      <c r="F517" s="38" t="s">
        <v>6</v>
      </c>
      <c r="G517" s="39">
        <v>1.69</v>
      </c>
      <c r="H517" s="40">
        <v>1.69</v>
      </c>
      <c r="I517" s="194"/>
    </row>
    <row r="518" spans="1:9" ht="19.5" x14ac:dyDescent="0.2">
      <c r="A518" s="37" t="s">
        <v>66</v>
      </c>
      <c r="B518" s="38" t="s">
        <v>3689</v>
      </c>
      <c r="C518" s="39" t="s">
        <v>56</v>
      </c>
      <c r="D518" s="39" t="s">
        <v>3690</v>
      </c>
      <c r="E518" s="38" t="s">
        <v>71</v>
      </c>
      <c r="F518" s="38" t="s">
        <v>3367</v>
      </c>
      <c r="G518" s="39">
        <v>31.59</v>
      </c>
      <c r="H518" s="40">
        <v>0.63</v>
      </c>
      <c r="I518" s="194"/>
    </row>
    <row r="519" spans="1:9" ht="19.5" x14ac:dyDescent="0.2">
      <c r="A519" s="37" t="s">
        <v>66</v>
      </c>
      <c r="B519" s="38" t="s">
        <v>3691</v>
      </c>
      <c r="C519" s="39" t="s">
        <v>69</v>
      </c>
      <c r="D519" s="39" t="s">
        <v>3692</v>
      </c>
      <c r="E519" s="38" t="s">
        <v>71</v>
      </c>
      <c r="F519" s="38" t="s">
        <v>6</v>
      </c>
      <c r="G519" s="39">
        <v>15.48</v>
      </c>
      <c r="H519" s="40">
        <v>15.48</v>
      </c>
      <c r="I519" s="194"/>
    </row>
    <row r="520" spans="1:9" x14ac:dyDescent="0.2">
      <c r="A520" s="37" t="s">
        <v>1417</v>
      </c>
      <c r="B520" s="38" t="s">
        <v>42</v>
      </c>
      <c r="C520" s="39" t="s">
        <v>43</v>
      </c>
      <c r="D520" s="39" t="s">
        <v>3</v>
      </c>
      <c r="E520" s="38" t="s">
        <v>44</v>
      </c>
      <c r="F520" s="38" t="s">
        <v>45</v>
      </c>
      <c r="G520" s="39" t="s">
        <v>46</v>
      </c>
      <c r="H520" s="40" t="s">
        <v>4</v>
      </c>
      <c r="I520" s="194"/>
    </row>
    <row r="521" spans="1:9" ht="19.5" x14ac:dyDescent="0.2">
      <c r="A521" s="37" t="s">
        <v>60</v>
      </c>
      <c r="B521" s="38" t="s">
        <v>1418</v>
      </c>
      <c r="C521" s="39" t="s">
        <v>69</v>
      </c>
      <c r="D521" s="39" t="s">
        <v>1419</v>
      </c>
      <c r="E521" s="38" t="s">
        <v>71</v>
      </c>
      <c r="F521" s="38" t="s">
        <v>6</v>
      </c>
      <c r="G521" s="39">
        <v>85.09</v>
      </c>
      <c r="H521" s="40">
        <v>85.09</v>
      </c>
      <c r="I521" s="194"/>
    </row>
    <row r="522" spans="1:9" x14ac:dyDescent="0.2">
      <c r="A522" s="37" t="s">
        <v>3165</v>
      </c>
      <c r="B522" s="38" t="s">
        <v>3432</v>
      </c>
      <c r="C522" s="39" t="s">
        <v>56</v>
      </c>
      <c r="D522" s="39" t="s">
        <v>3433</v>
      </c>
      <c r="E522" s="38" t="s">
        <v>3142</v>
      </c>
      <c r="F522" s="38" t="s">
        <v>3193</v>
      </c>
      <c r="G522" s="39">
        <v>29.06</v>
      </c>
      <c r="H522" s="40">
        <v>8.7100000000000009</v>
      </c>
      <c r="I522" s="194"/>
    </row>
    <row r="523" spans="1:9" x14ac:dyDescent="0.2">
      <c r="A523" s="37" t="s">
        <v>3165</v>
      </c>
      <c r="B523" s="38" t="s">
        <v>3429</v>
      </c>
      <c r="C523" s="39" t="s">
        <v>56</v>
      </c>
      <c r="D523" s="39" t="s">
        <v>3430</v>
      </c>
      <c r="E523" s="38" t="s">
        <v>3142</v>
      </c>
      <c r="F523" s="38" t="s">
        <v>3193</v>
      </c>
      <c r="G523" s="39">
        <v>21.65</v>
      </c>
      <c r="H523" s="40">
        <v>6.49</v>
      </c>
      <c r="I523" s="194"/>
    </row>
    <row r="524" spans="1:9" ht="19.5" x14ac:dyDescent="0.2">
      <c r="A524" s="37" t="s">
        <v>66</v>
      </c>
      <c r="B524" s="38" t="s">
        <v>3693</v>
      </c>
      <c r="C524" s="39" t="s">
        <v>56</v>
      </c>
      <c r="D524" s="39" t="s">
        <v>1419</v>
      </c>
      <c r="E524" s="38" t="s">
        <v>71</v>
      </c>
      <c r="F524" s="38" t="s">
        <v>6</v>
      </c>
      <c r="G524" s="39">
        <v>69.89</v>
      </c>
      <c r="H524" s="40">
        <v>69.89</v>
      </c>
      <c r="I524" s="194"/>
    </row>
    <row r="525" spans="1:9" x14ac:dyDescent="0.2">
      <c r="A525" s="37" t="s">
        <v>1423</v>
      </c>
      <c r="B525" s="38" t="s">
        <v>42</v>
      </c>
      <c r="C525" s="39" t="s">
        <v>43</v>
      </c>
      <c r="D525" s="39" t="s">
        <v>3</v>
      </c>
      <c r="E525" s="38" t="s">
        <v>44</v>
      </c>
      <c r="F525" s="38" t="s">
        <v>45</v>
      </c>
      <c r="G525" s="39" t="s">
        <v>46</v>
      </c>
      <c r="H525" s="40" t="s">
        <v>4</v>
      </c>
      <c r="I525" s="194"/>
    </row>
    <row r="526" spans="1:9" ht="19.5" x14ac:dyDescent="0.2">
      <c r="A526" s="37" t="s">
        <v>60</v>
      </c>
      <c r="B526" s="38" t="s">
        <v>1424</v>
      </c>
      <c r="C526" s="39" t="s">
        <v>69</v>
      </c>
      <c r="D526" s="39" t="s">
        <v>1425</v>
      </c>
      <c r="E526" s="38" t="s">
        <v>71</v>
      </c>
      <c r="F526" s="38" t="s">
        <v>6</v>
      </c>
      <c r="G526" s="39">
        <v>622.21</v>
      </c>
      <c r="H526" s="40">
        <v>622.21</v>
      </c>
      <c r="I526" s="194"/>
    </row>
    <row r="527" spans="1:9" x14ac:dyDescent="0.2">
      <c r="A527" s="37" t="s">
        <v>3165</v>
      </c>
      <c r="B527" s="38" t="s">
        <v>3432</v>
      </c>
      <c r="C527" s="39" t="s">
        <v>56</v>
      </c>
      <c r="D527" s="39" t="s">
        <v>3433</v>
      </c>
      <c r="E527" s="38" t="s">
        <v>3142</v>
      </c>
      <c r="F527" s="38" t="s">
        <v>3694</v>
      </c>
      <c r="G527" s="39">
        <v>29.06</v>
      </c>
      <c r="H527" s="40">
        <v>72.650000000000006</v>
      </c>
      <c r="I527" s="194"/>
    </row>
    <row r="528" spans="1:9" x14ac:dyDescent="0.2">
      <c r="A528" s="37" t="s">
        <v>3165</v>
      </c>
      <c r="B528" s="38" t="s">
        <v>3429</v>
      </c>
      <c r="C528" s="39" t="s">
        <v>56</v>
      </c>
      <c r="D528" s="39" t="s">
        <v>3430</v>
      </c>
      <c r="E528" s="38" t="s">
        <v>3142</v>
      </c>
      <c r="F528" s="38" t="s">
        <v>3694</v>
      </c>
      <c r="G528" s="39">
        <v>21.65</v>
      </c>
      <c r="H528" s="40">
        <v>54.12</v>
      </c>
      <c r="I528" s="194"/>
    </row>
    <row r="529" spans="1:9" ht="19.5" x14ac:dyDescent="0.2">
      <c r="A529" s="37" t="s">
        <v>66</v>
      </c>
      <c r="B529" s="38" t="s">
        <v>3695</v>
      </c>
      <c r="C529" s="39" t="s">
        <v>3341</v>
      </c>
      <c r="D529" s="39" t="s">
        <v>5018</v>
      </c>
      <c r="E529" s="38" t="s">
        <v>71</v>
      </c>
      <c r="F529" s="38" t="s">
        <v>6</v>
      </c>
      <c r="G529" s="39">
        <v>495.44</v>
      </c>
      <c r="H529" s="40">
        <v>495.44</v>
      </c>
      <c r="I529" s="194"/>
    </row>
    <row r="530" spans="1:9" x14ac:dyDescent="0.2">
      <c r="A530" s="37" t="s">
        <v>1457</v>
      </c>
      <c r="B530" s="38" t="s">
        <v>42</v>
      </c>
      <c r="C530" s="39" t="s">
        <v>43</v>
      </c>
      <c r="D530" s="39" t="s">
        <v>3</v>
      </c>
      <c r="E530" s="38" t="s">
        <v>44</v>
      </c>
      <c r="F530" s="38" t="s">
        <v>45</v>
      </c>
      <c r="G530" s="39" t="s">
        <v>46</v>
      </c>
      <c r="H530" s="40" t="s">
        <v>4</v>
      </c>
      <c r="I530" s="194"/>
    </row>
    <row r="531" spans="1:9" x14ac:dyDescent="0.2">
      <c r="A531" s="37" t="s">
        <v>60</v>
      </c>
      <c r="B531" s="38" t="s">
        <v>1458</v>
      </c>
      <c r="C531" s="39" t="s">
        <v>69</v>
      </c>
      <c r="D531" s="39" t="s">
        <v>1459</v>
      </c>
      <c r="E531" s="38" t="s">
        <v>389</v>
      </c>
      <c r="F531" s="38" t="s">
        <v>6</v>
      </c>
      <c r="G531" s="39">
        <v>363.29</v>
      </c>
      <c r="H531" s="40">
        <v>363.29</v>
      </c>
      <c r="I531" s="194"/>
    </row>
    <row r="532" spans="1:9" x14ac:dyDescent="0.2">
      <c r="A532" s="37" t="s">
        <v>3165</v>
      </c>
      <c r="B532" s="38" t="s">
        <v>3171</v>
      </c>
      <c r="C532" s="39" t="s">
        <v>56</v>
      </c>
      <c r="D532" s="39" t="s">
        <v>3172</v>
      </c>
      <c r="E532" s="38" t="s">
        <v>3142</v>
      </c>
      <c r="F532" s="38" t="s">
        <v>3468</v>
      </c>
      <c r="G532" s="39">
        <v>25.75</v>
      </c>
      <c r="H532" s="40">
        <v>4.37</v>
      </c>
      <c r="I532" s="194"/>
    </row>
    <row r="533" spans="1:9" x14ac:dyDescent="0.2">
      <c r="A533" s="37" t="s">
        <v>3165</v>
      </c>
      <c r="B533" s="38" t="s">
        <v>3174</v>
      </c>
      <c r="C533" s="39" t="s">
        <v>56</v>
      </c>
      <c r="D533" s="39" t="s">
        <v>3175</v>
      </c>
      <c r="E533" s="38" t="s">
        <v>3142</v>
      </c>
      <c r="F533" s="38" t="s">
        <v>3468</v>
      </c>
      <c r="G533" s="39">
        <v>20.74</v>
      </c>
      <c r="H533" s="40">
        <v>3.52</v>
      </c>
      <c r="I533" s="194"/>
    </row>
    <row r="534" spans="1:9" x14ac:dyDescent="0.2">
      <c r="A534" s="37" t="s">
        <v>66</v>
      </c>
      <c r="B534" s="38" t="s">
        <v>3697</v>
      </c>
      <c r="C534" s="39" t="s">
        <v>56</v>
      </c>
      <c r="D534" s="39" t="s">
        <v>3698</v>
      </c>
      <c r="E534" s="38" t="s">
        <v>114</v>
      </c>
      <c r="F534" s="38" t="s">
        <v>3699</v>
      </c>
      <c r="G534" s="39">
        <v>40.450000000000003</v>
      </c>
      <c r="H534" s="40">
        <v>14.96</v>
      </c>
      <c r="I534" s="194"/>
    </row>
    <row r="535" spans="1:9" ht="19.5" x14ac:dyDescent="0.2">
      <c r="A535" s="37" t="s">
        <v>66</v>
      </c>
      <c r="B535" s="38" t="s">
        <v>3700</v>
      </c>
      <c r="C535" s="39" t="s">
        <v>69</v>
      </c>
      <c r="D535" s="39" t="s">
        <v>3701</v>
      </c>
      <c r="E535" s="38" t="s">
        <v>389</v>
      </c>
      <c r="F535" s="38" t="s">
        <v>6</v>
      </c>
      <c r="G535" s="39">
        <v>340.44</v>
      </c>
      <c r="H535" s="40">
        <v>340.44</v>
      </c>
      <c r="I535" s="194"/>
    </row>
    <row r="536" spans="1:9" x14ac:dyDescent="0.2">
      <c r="A536" s="37" t="s">
        <v>1466</v>
      </c>
      <c r="B536" s="38" t="s">
        <v>42</v>
      </c>
      <c r="C536" s="39" t="s">
        <v>43</v>
      </c>
      <c r="D536" s="39" t="s">
        <v>3</v>
      </c>
      <c r="E536" s="38" t="s">
        <v>44</v>
      </c>
      <c r="F536" s="38" t="s">
        <v>45</v>
      </c>
      <c r="G536" s="39" t="s">
        <v>46</v>
      </c>
      <c r="H536" s="40" t="s">
        <v>4</v>
      </c>
      <c r="I536" s="194"/>
    </row>
    <row r="537" spans="1:9" ht="19.5" x14ac:dyDescent="0.2">
      <c r="A537" s="37" t="s">
        <v>60</v>
      </c>
      <c r="B537" s="38" t="s">
        <v>1467</v>
      </c>
      <c r="C537" s="39" t="s">
        <v>69</v>
      </c>
      <c r="D537" s="39" t="s">
        <v>1468</v>
      </c>
      <c r="E537" s="38" t="s">
        <v>58</v>
      </c>
      <c r="F537" s="38" t="s">
        <v>6</v>
      </c>
      <c r="G537" s="39">
        <v>58.67</v>
      </c>
      <c r="H537" s="40">
        <v>58.67</v>
      </c>
      <c r="I537" s="194"/>
    </row>
    <row r="538" spans="1:9" x14ac:dyDescent="0.2">
      <c r="A538" s="37" t="s">
        <v>3165</v>
      </c>
      <c r="B538" s="38" t="s">
        <v>3236</v>
      </c>
      <c r="C538" s="39" t="s">
        <v>56</v>
      </c>
      <c r="D538" s="39" t="s">
        <v>3237</v>
      </c>
      <c r="E538" s="38" t="s">
        <v>3142</v>
      </c>
      <c r="F538" s="38" t="s">
        <v>3702</v>
      </c>
      <c r="G538" s="39">
        <v>25.63</v>
      </c>
      <c r="H538" s="40">
        <v>8.7100000000000009</v>
      </c>
      <c r="I538" s="194"/>
    </row>
    <row r="539" spans="1:9" x14ac:dyDescent="0.2">
      <c r="A539" s="37" t="s">
        <v>3165</v>
      </c>
      <c r="B539" s="38" t="s">
        <v>3174</v>
      </c>
      <c r="C539" s="39" t="s">
        <v>56</v>
      </c>
      <c r="D539" s="39" t="s">
        <v>3175</v>
      </c>
      <c r="E539" s="38" t="s">
        <v>3142</v>
      </c>
      <c r="F539" s="38" t="s">
        <v>3231</v>
      </c>
      <c r="G539" s="39">
        <v>20.74</v>
      </c>
      <c r="H539" s="40">
        <v>8.2899999999999991</v>
      </c>
      <c r="I539" s="194"/>
    </row>
    <row r="540" spans="1:9" x14ac:dyDescent="0.2">
      <c r="A540" s="37" t="s">
        <v>66</v>
      </c>
      <c r="B540" s="38" t="s">
        <v>3243</v>
      </c>
      <c r="C540" s="39" t="s">
        <v>56</v>
      </c>
      <c r="D540" s="39" t="s">
        <v>3244</v>
      </c>
      <c r="E540" s="38" t="s">
        <v>114</v>
      </c>
      <c r="F540" s="38" t="s">
        <v>12</v>
      </c>
      <c r="G540" s="39">
        <v>0.88</v>
      </c>
      <c r="H540" s="40">
        <v>3.52</v>
      </c>
      <c r="I540" s="194"/>
    </row>
    <row r="541" spans="1:9" x14ac:dyDescent="0.2">
      <c r="A541" s="37" t="s">
        <v>66</v>
      </c>
      <c r="B541" s="38" t="s">
        <v>3246</v>
      </c>
      <c r="C541" s="39" t="s">
        <v>56</v>
      </c>
      <c r="D541" s="39" t="s">
        <v>3247</v>
      </c>
      <c r="E541" s="38" t="s">
        <v>114</v>
      </c>
      <c r="F541" s="38" t="s">
        <v>3703</v>
      </c>
      <c r="G541" s="39">
        <v>5.16</v>
      </c>
      <c r="H541" s="40">
        <v>3.4</v>
      </c>
      <c r="I541" s="194"/>
    </row>
    <row r="542" spans="1:9" x14ac:dyDescent="0.2">
      <c r="A542" s="37" t="s">
        <v>66</v>
      </c>
      <c r="B542" s="38" t="s">
        <v>3256</v>
      </c>
      <c r="C542" s="39" t="s">
        <v>56</v>
      </c>
      <c r="D542" s="39" t="s">
        <v>3257</v>
      </c>
      <c r="E542" s="38" t="s">
        <v>58</v>
      </c>
      <c r="F542" s="38" t="s">
        <v>3190</v>
      </c>
      <c r="G542" s="39">
        <v>33.1</v>
      </c>
      <c r="H542" s="40">
        <v>34.75</v>
      </c>
      <c r="I542" s="194"/>
    </row>
    <row r="543" spans="1:9" x14ac:dyDescent="0.2">
      <c r="A543" s="37" t="s">
        <v>1470</v>
      </c>
      <c r="B543" s="38" t="s">
        <v>42</v>
      </c>
      <c r="C543" s="39" t="s">
        <v>43</v>
      </c>
      <c r="D543" s="39" t="s">
        <v>3</v>
      </c>
      <c r="E543" s="38" t="s">
        <v>44</v>
      </c>
      <c r="F543" s="38" t="s">
        <v>45</v>
      </c>
      <c r="G543" s="39" t="s">
        <v>46</v>
      </c>
      <c r="H543" s="40" t="s">
        <v>4</v>
      </c>
      <c r="I543" s="194"/>
    </row>
    <row r="544" spans="1:9" x14ac:dyDescent="0.2">
      <c r="A544" s="37" t="s">
        <v>60</v>
      </c>
      <c r="B544" s="38" t="s">
        <v>1471</v>
      </c>
      <c r="C544" s="39" t="s">
        <v>69</v>
      </c>
      <c r="D544" s="39" t="s">
        <v>1472</v>
      </c>
      <c r="E544" s="38" t="s">
        <v>58</v>
      </c>
      <c r="F544" s="38" t="s">
        <v>6</v>
      </c>
      <c r="G544" s="39">
        <v>37.74</v>
      </c>
      <c r="H544" s="40">
        <v>37.74</v>
      </c>
      <c r="I544" s="194"/>
    </row>
    <row r="545" spans="1:9" x14ac:dyDescent="0.2">
      <c r="A545" s="37" t="s">
        <v>3165</v>
      </c>
      <c r="B545" s="38" t="s">
        <v>3174</v>
      </c>
      <c r="C545" s="39" t="s">
        <v>56</v>
      </c>
      <c r="D545" s="39" t="s">
        <v>3175</v>
      </c>
      <c r="E545" s="38" t="s">
        <v>3142</v>
      </c>
      <c r="F545" s="38" t="s">
        <v>3239</v>
      </c>
      <c r="G545" s="39">
        <v>20.74</v>
      </c>
      <c r="H545" s="40">
        <v>4.1399999999999997</v>
      </c>
      <c r="I545" s="194"/>
    </row>
    <row r="546" spans="1:9" x14ac:dyDescent="0.2">
      <c r="A546" s="37" t="s">
        <v>3165</v>
      </c>
      <c r="B546" s="38" t="s">
        <v>3236</v>
      </c>
      <c r="C546" s="39" t="s">
        <v>56</v>
      </c>
      <c r="D546" s="39" t="s">
        <v>3237</v>
      </c>
      <c r="E546" s="38" t="s">
        <v>3142</v>
      </c>
      <c r="F546" s="38" t="s">
        <v>3339</v>
      </c>
      <c r="G546" s="39">
        <v>25.63</v>
      </c>
      <c r="H546" s="40">
        <v>6.4</v>
      </c>
      <c r="I546" s="194"/>
    </row>
    <row r="547" spans="1:9" x14ac:dyDescent="0.2">
      <c r="A547" s="37" t="s">
        <v>66</v>
      </c>
      <c r="B547" s="38" t="s">
        <v>3328</v>
      </c>
      <c r="C547" s="39" t="s">
        <v>56</v>
      </c>
      <c r="D547" s="39" t="s">
        <v>3329</v>
      </c>
      <c r="E547" s="38" t="s">
        <v>114</v>
      </c>
      <c r="F547" s="38" t="s">
        <v>3339</v>
      </c>
      <c r="G547" s="39">
        <v>108.83</v>
      </c>
      <c r="H547" s="40">
        <v>27.2</v>
      </c>
      <c r="I547" s="194"/>
    </row>
    <row r="548" spans="1:9" x14ac:dyDescent="0.2">
      <c r="A548" s="37" t="s">
        <v>1474</v>
      </c>
      <c r="B548" s="38" t="s">
        <v>42</v>
      </c>
      <c r="C548" s="39" t="s">
        <v>43</v>
      </c>
      <c r="D548" s="39" t="s">
        <v>3</v>
      </c>
      <c r="E548" s="38" t="s">
        <v>44</v>
      </c>
      <c r="F548" s="38" t="s">
        <v>45</v>
      </c>
      <c r="G548" s="39" t="s">
        <v>46</v>
      </c>
      <c r="H548" s="40" t="s">
        <v>4</v>
      </c>
      <c r="I548" s="194"/>
    </row>
    <row r="549" spans="1:9" ht="19.5" x14ac:dyDescent="0.2">
      <c r="A549" s="37" t="s">
        <v>60</v>
      </c>
      <c r="B549" s="38" t="s">
        <v>1475</v>
      </c>
      <c r="C549" s="39" t="s">
        <v>69</v>
      </c>
      <c r="D549" s="39" t="s">
        <v>1476</v>
      </c>
      <c r="E549" s="38" t="s">
        <v>71</v>
      </c>
      <c r="F549" s="38" t="s">
        <v>6</v>
      </c>
      <c r="G549" s="39">
        <v>1254.1199999999999</v>
      </c>
      <c r="H549" s="40">
        <v>1254.1199999999999</v>
      </c>
      <c r="I549" s="194"/>
    </row>
    <row r="550" spans="1:9" ht="19.5" x14ac:dyDescent="0.2">
      <c r="A550" s="37" t="s">
        <v>3165</v>
      </c>
      <c r="B550" s="38" t="s">
        <v>129</v>
      </c>
      <c r="C550" s="39" t="s">
        <v>56</v>
      </c>
      <c r="D550" s="39" t="s">
        <v>130</v>
      </c>
      <c r="E550" s="38" t="s">
        <v>131</v>
      </c>
      <c r="F550" s="38" t="s">
        <v>3704</v>
      </c>
      <c r="G550" s="39">
        <v>89.7</v>
      </c>
      <c r="H550" s="40">
        <v>11.3</v>
      </c>
      <c r="I550" s="194"/>
    </row>
    <row r="551" spans="1:9" x14ac:dyDescent="0.2">
      <c r="A551" s="37" t="s">
        <v>3165</v>
      </c>
      <c r="B551" s="38" t="s">
        <v>150</v>
      </c>
      <c r="C551" s="39" t="s">
        <v>56</v>
      </c>
      <c r="D551" s="39" t="s">
        <v>151</v>
      </c>
      <c r="E551" s="38" t="s">
        <v>114</v>
      </c>
      <c r="F551" s="38" t="s">
        <v>3705</v>
      </c>
      <c r="G551" s="39">
        <v>15.85</v>
      </c>
      <c r="H551" s="40">
        <v>39.44</v>
      </c>
      <c r="I551" s="194"/>
    </row>
    <row r="552" spans="1:9" ht="19.5" x14ac:dyDescent="0.2">
      <c r="A552" s="37" t="s">
        <v>3165</v>
      </c>
      <c r="B552" s="38" t="s">
        <v>138</v>
      </c>
      <c r="C552" s="39" t="s">
        <v>56</v>
      </c>
      <c r="D552" s="39" t="s">
        <v>139</v>
      </c>
      <c r="E552" s="38" t="s">
        <v>58</v>
      </c>
      <c r="F552" s="38" t="s">
        <v>3706</v>
      </c>
      <c r="G552" s="39">
        <v>69.040000000000006</v>
      </c>
      <c r="H552" s="40">
        <v>24.85</v>
      </c>
      <c r="I552" s="194"/>
    </row>
    <row r="553" spans="1:9" ht="19.5" x14ac:dyDescent="0.2">
      <c r="A553" s="37" t="s">
        <v>3165</v>
      </c>
      <c r="B553" s="38" t="s">
        <v>3707</v>
      </c>
      <c r="C553" s="39" t="s">
        <v>56</v>
      </c>
      <c r="D553" s="39" t="s">
        <v>3708</v>
      </c>
      <c r="E553" s="38" t="s">
        <v>131</v>
      </c>
      <c r="F553" s="38" t="s">
        <v>3357</v>
      </c>
      <c r="G553" s="39">
        <v>216.98</v>
      </c>
      <c r="H553" s="40">
        <v>3.9</v>
      </c>
      <c r="I553" s="194"/>
    </row>
    <row r="554" spans="1:9" ht="19.5" x14ac:dyDescent="0.2">
      <c r="A554" s="37" t="s">
        <v>3165</v>
      </c>
      <c r="B554" s="38" t="s">
        <v>3709</v>
      </c>
      <c r="C554" s="39" t="s">
        <v>69</v>
      </c>
      <c r="D554" s="39" t="s">
        <v>3710</v>
      </c>
      <c r="E554" s="38" t="s">
        <v>71</v>
      </c>
      <c r="F554" s="38" t="s">
        <v>6</v>
      </c>
      <c r="G554" s="39">
        <v>62.83</v>
      </c>
      <c r="H554" s="40">
        <v>62.83</v>
      </c>
      <c r="I554" s="194"/>
    </row>
    <row r="555" spans="1:9" ht="19.5" x14ac:dyDescent="0.2">
      <c r="A555" s="37" t="s">
        <v>3165</v>
      </c>
      <c r="B555" s="38" t="s">
        <v>3711</v>
      </c>
      <c r="C555" s="39" t="s">
        <v>56</v>
      </c>
      <c r="D555" s="39" t="s">
        <v>3712</v>
      </c>
      <c r="E555" s="38" t="s">
        <v>131</v>
      </c>
      <c r="F555" s="38" t="s">
        <v>3713</v>
      </c>
      <c r="G555" s="39">
        <v>713.08</v>
      </c>
      <c r="H555" s="40">
        <v>19.25</v>
      </c>
      <c r="I555" s="194"/>
    </row>
    <row r="556" spans="1:9" ht="19.5" x14ac:dyDescent="0.2">
      <c r="A556" s="37" t="s">
        <v>3165</v>
      </c>
      <c r="B556" s="38" t="s">
        <v>3714</v>
      </c>
      <c r="C556" s="39" t="s">
        <v>56</v>
      </c>
      <c r="D556" s="39" t="s">
        <v>3715</v>
      </c>
      <c r="E556" s="38" t="s">
        <v>58</v>
      </c>
      <c r="F556" s="38" t="s">
        <v>3716</v>
      </c>
      <c r="G556" s="39">
        <v>222.03</v>
      </c>
      <c r="H556" s="40">
        <v>117.23</v>
      </c>
      <c r="I556" s="194"/>
    </row>
    <row r="557" spans="1:9" ht="29.25" x14ac:dyDescent="0.2">
      <c r="A557" s="37" t="s">
        <v>3165</v>
      </c>
      <c r="B557" s="38" t="s">
        <v>3717</v>
      </c>
      <c r="C557" s="39" t="s">
        <v>69</v>
      </c>
      <c r="D557" s="39" t="s">
        <v>3718</v>
      </c>
      <c r="E557" s="38" t="s">
        <v>58</v>
      </c>
      <c r="F557" s="38" t="s">
        <v>3716</v>
      </c>
      <c r="G557" s="39">
        <v>43.03</v>
      </c>
      <c r="H557" s="40">
        <v>22.71</v>
      </c>
      <c r="I557" s="194"/>
    </row>
    <row r="558" spans="1:9" ht="19.5" x14ac:dyDescent="0.2">
      <c r="A558" s="37" t="s">
        <v>3165</v>
      </c>
      <c r="B558" s="38" t="s">
        <v>3719</v>
      </c>
      <c r="C558" s="39" t="s">
        <v>56</v>
      </c>
      <c r="D558" s="39" t="s">
        <v>3720</v>
      </c>
      <c r="E558" s="38" t="s">
        <v>131</v>
      </c>
      <c r="F558" s="38" t="s">
        <v>3721</v>
      </c>
      <c r="G558" s="39">
        <v>3094.24</v>
      </c>
      <c r="H558" s="40">
        <v>106.13</v>
      </c>
      <c r="I558" s="194"/>
    </row>
    <row r="559" spans="1:9" x14ac:dyDescent="0.2">
      <c r="A559" s="37" t="s">
        <v>3165</v>
      </c>
      <c r="B559" s="38" t="s">
        <v>3722</v>
      </c>
      <c r="C559" s="39" t="s">
        <v>69</v>
      </c>
      <c r="D559" s="39" t="s">
        <v>3723</v>
      </c>
      <c r="E559" s="38" t="s">
        <v>58</v>
      </c>
      <c r="F559" s="38" t="s">
        <v>3724</v>
      </c>
      <c r="G559" s="39">
        <v>17.399999999999999</v>
      </c>
      <c r="H559" s="40">
        <v>12.27</v>
      </c>
      <c r="I559" s="194"/>
    </row>
    <row r="560" spans="1:9" ht="29.25" x14ac:dyDescent="0.2">
      <c r="A560" s="37" t="s">
        <v>3165</v>
      </c>
      <c r="B560" s="38" t="s">
        <v>3725</v>
      </c>
      <c r="C560" s="39" t="s">
        <v>69</v>
      </c>
      <c r="D560" s="39" t="s">
        <v>3726</v>
      </c>
      <c r="E560" s="38" t="s">
        <v>1489</v>
      </c>
      <c r="F560" s="38" t="s">
        <v>6</v>
      </c>
      <c r="G560" s="39">
        <v>229.07</v>
      </c>
      <c r="H560" s="40">
        <v>229.07</v>
      </c>
      <c r="I560" s="194"/>
    </row>
    <row r="561" spans="1:9" ht="19.5" x14ac:dyDescent="0.2">
      <c r="A561" s="37" t="s">
        <v>3165</v>
      </c>
      <c r="B561" s="38" t="s">
        <v>3727</v>
      </c>
      <c r="C561" s="39" t="s">
        <v>69</v>
      </c>
      <c r="D561" s="39" t="s">
        <v>3728</v>
      </c>
      <c r="E561" s="38" t="s">
        <v>71</v>
      </c>
      <c r="F561" s="38" t="s">
        <v>12</v>
      </c>
      <c r="G561" s="39">
        <v>146.41</v>
      </c>
      <c r="H561" s="40">
        <v>585.64</v>
      </c>
      <c r="I561" s="194"/>
    </row>
    <row r="562" spans="1:9" ht="19.5" x14ac:dyDescent="0.2">
      <c r="A562" s="37" t="s">
        <v>3165</v>
      </c>
      <c r="B562" s="38" t="s">
        <v>292</v>
      </c>
      <c r="C562" s="39" t="s">
        <v>56</v>
      </c>
      <c r="D562" s="39" t="s">
        <v>293</v>
      </c>
      <c r="E562" s="38" t="s">
        <v>131</v>
      </c>
      <c r="F562" s="38" t="s">
        <v>3729</v>
      </c>
      <c r="G562" s="39">
        <v>984.85</v>
      </c>
      <c r="H562" s="40">
        <v>19.5</v>
      </c>
      <c r="I562" s="194"/>
    </row>
    <row r="563" spans="1:9" x14ac:dyDescent="0.2">
      <c r="A563" s="37" t="s">
        <v>1478</v>
      </c>
      <c r="B563" s="38" t="s">
        <v>42</v>
      </c>
      <c r="C563" s="39" t="s">
        <v>43</v>
      </c>
      <c r="D563" s="39" t="s">
        <v>3</v>
      </c>
      <c r="E563" s="38" t="s">
        <v>44</v>
      </c>
      <c r="F563" s="38" t="s">
        <v>45</v>
      </c>
      <c r="G563" s="39" t="s">
        <v>46</v>
      </c>
      <c r="H563" s="40" t="s">
        <v>4</v>
      </c>
      <c r="I563" s="194"/>
    </row>
    <row r="564" spans="1:9" ht="29.25" x14ac:dyDescent="0.2">
      <c r="A564" s="37" t="s">
        <v>60</v>
      </c>
      <c r="B564" s="38" t="s">
        <v>1479</v>
      </c>
      <c r="C564" s="39" t="s">
        <v>69</v>
      </c>
      <c r="D564" s="39" t="s">
        <v>1480</v>
      </c>
      <c r="E564" s="38" t="s">
        <v>85</v>
      </c>
      <c r="F564" s="38" t="s">
        <v>6</v>
      </c>
      <c r="G564" s="39">
        <v>302.22000000000003</v>
      </c>
      <c r="H564" s="40">
        <v>302.22000000000003</v>
      </c>
      <c r="I564" s="194"/>
    </row>
    <row r="565" spans="1:9" x14ac:dyDescent="0.2">
      <c r="A565" s="37" t="s">
        <v>3165</v>
      </c>
      <c r="B565" s="38" t="s">
        <v>2143</v>
      </c>
      <c r="C565" s="39" t="s">
        <v>56</v>
      </c>
      <c r="D565" s="39" t="s">
        <v>2144</v>
      </c>
      <c r="E565" s="38" t="s">
        <v>131</v>
      </c>
      <c r="F565" s="38" t="s">
        <v>3445</v>
      </c>
      <c r="G565" s="39">
        <v>82.04</v>
      </c>
      <c r="H565" s="40">
        <v>3.28</v>
      </c>
      <c r="I565" s="194"/>
    </row>
    <row r="566" spans="1:9" ht="19.5" x14ac:dyDescent="0.2">
      <c r="A566" s="37" t="s">
        <v>3165</v>
      </c>
      <c r="B566" s="38" t="s">
        <v>3730</v>
      </c>
      <c r="C566" s="39" t="s">
        <v>56</v>
      </c>
      <c r="D566" s="39" t="s">
        <v>3731</v>
      </c>
      <c r="E566" s="38" t="s">
        <v>131</v>
      </c>
      <c r="F566" s="38" t="s">
        <v>3445</v>
      </c>
      <c r="G566" s="39">
        <v>436.25</v>
      </c>
      <c r="H566" s="40">
        <v>17.45</v>
      </c>
      <c r="I566" s="194"/>
    </row>
    <row r="567" spans="1:9" ht="19.5" x14ac:dyDescent="0.2">
      <c r="A567" s="37" t="s">
        <v>3165</v>
      </c>
      <c r="B567" s="38" t="s">
        <v>314</v>
      </c>
      <c r="C567" s="39" t="s">
        <v>56</v>
      </c>
      <c r="D567" s="39" t="s">
        <v>315</v>
      </c>
      <c r="E567" s="38" t="s">
        <v>58</v>
      </c>
      <c r="F567" s="38" t="s">
        <v>3732</v>
      </c>
      <c r="G567" s="39">
        <v>92.68</v>
      </c>
      <c r="H567" s="40">
        <v>77.849999999999994</v>
      </c>
      <c r="I567" s="194"/>
    </row>
    <row r="568" spans="1:9" ht="19.5" x14ac:dyDescent="0.2">
      <c r="A568" s="37" t="s">
        <v>3165</v>
      </c>
      <c r="B568" s="38" t="s">
        <v>1441</v>
      </c>
      <c r="C568" s="39" t="s">
        <v>56</v>
      </c>
      <c r="D568" s="39" t="s">
        <v>1442</v>
      </c>
      <c r="E568" s="38" t="s">
        <v>131</v>
      </c>
      <c r="F568" s="38" t="s">
        <v>3445</v>
      </c>
      <c r="G568" s="39">
        <v>749.85</v>
      </c>
      <c r="H568" s="40">
        <v>29.99</v>
      </c>
      <c r="I568" s="194"/>
    </row>
    <row r="569" spans="1:9" ht="19.5" x14ac:dyDescent="0.2">
      <c r="A569" s="37" t="s">
        <v>3165</v>
      </c>
      <c r="B569" s="38" t="s">
        <v>3733</v>
      </c>
      <c r="C569" s="39" t="s">
        <v>56</v>
      </c>
      <c r="D569" s="39" t="s">
        <v>3734</v>
      </c>
      <c r="E569" s="38" t="s">
        <v>58</v>
      </c>
      <c r="F569" s="38" t="s">
        <v>3735</v>
      </c>
      <c r="G569" s="39">
        <v>6.93</v>
      </c>
      <c r="H569" s="40">
        <v>11.64</v>
      </c>
      <c r="I569" s="194"/>
    </row>
    <row r="570" spans="1:9" ht="29.25" x14ac:dyDescent="0.2">
      <c r="A570" s="37" t="s">
        <v>3165</v>
      </c>
      <c r="B570" s="38" t="s">
        <v>3736</v>
      </c>
      <c r="C570" s="39" t="s">
        <v>56</v>
      </c>
      <c r="D570" s="39" t="s">
        <v>3737</v>
      </c>
      <c r="E570" s="38" t="s">
        <v>58</v>
      </c>
      <c r="F570" s="38" t="s">
        <v>3735</v>
      </c>
      <c r="G570" s="39">
        <v>41.9</v>
      </c>
      <c r="H570" s="40">
        <v>70.39</v>
      </c>
      <c r="I570" s="194"/>
    </row>
    <row r="571" spans="1:9" ht="19.5" x14ac:dyDescent="0.2">
      <c r="A571" s="37" t="s">
        <v>3165</v>
      </c>
      <c r="B571" s="38" t="s">
        <v>3738</v>
      </c>
      <c r="C571" s="39" t="s">
        <v>56</v>
      </c>
      <c r="D571" s="39" t="s">
        <v>3739</v>
      </c>
      <c r="E571" s="38" t="s">
        <v>58</v>
      </c>
      <c r="F571" s="38" t="s">
        <v>3292</v>
      </c>
      <c r="G571" s="39">
        <v>28.61</v>
      </c>
      <c r="H571" s="40">
        <v>42.91</v>
      </c>
      <c r="I571" s="194"/>
    </row>
    <row r="572" spans="1:9" x14ac:dyDescent="0.2">
      <c r="A572" s="37" t="s">
        <v>3165</v>
      </c>
      <c r="B572" s="38" t="s">
        <v>414</v>
      </c>
      <c r="C572" s="39" t="s">
        <v>56</v>
      </c>
      <c r="D572" s="39" t="s">
        <v>415</v>
      </c>
      <c r="E572" s="38" t="s">
        <v>58</v>
      </c>
      <c r="F572" s="38" t="s">
        <v>3292</v>
      </c>
      <c r="G572" s="39">
        <v>11.98</v>
      </c>
      <c r="H572" s="40">
        <v>17.97</v>
      </c>
      <c r="I572" s="194"/>
    </row>
    <row r="573" spans="1:9" ht="19.5" x14ac:dyDescent="0.2">
      <c r="A573" s="37" t="s">
        <v>3165</v>
      </c>
      <c r="B573" s="38" t="s">
        <v>1462</v>
      </c>
      <c r="C573" s="39" t="s">
        <v>56</v>
      </c>
      <c r="D573" s="39" t="s">
        <v>1463</v>
      </c>
      <c r="E573" s="38" t="s">
        <v>58</v>
      </c>
      <c r="F573" s="38" t="s">
        <v>3732</v>
      </c>
      <c r="G573" s="39">
        <v>29.89</v>
      </c>
      <c r="H573" s="40">
        <v>25.1</v>
      </c>
      <c r="I573" s="194"/>
    </row>
    <row r="574" spans="1:9" x14ac:dyDescent="0.2">
      <c r="A574" s="37" t="s">
        <v>3165</v>
      </c>
      <c r="B574" s="38" t="s">
        <v>232</v>
      </c>
      <c r="C574" s="39" t="s">
        <v>56</v>
      </c>
      <c r="D574" s="39" t="s">
        <v>233</v>
      </c>
      <c r="E574" s="38" t="s">
        <v>131</v>
      </c>
      <c r="F574" s="38" t="s">
        <v>3522</v>
      </c>
      <c r="G574" s="39">
        <v>25.26</v>
      </c>
      <c r="H574" s="40">
        <v>2.12</v>
      </c>
      <c r="I574" s="194"/>
    </row>
    <row r="575" spans="1:9" x14ac:dyDescent="0.2">
      <c r="A575" s="37" t="s">
        <v>66</v>
      </c>
      <c r="B575" s="38" t="s">
        <v>3740</v>
      </c>
      <c r="C575" s="39" t="s">
        <v>56</v>
      </c>
      <c r="D575" s="39" t="s">
        <v>3741</v>
      </c>
      <c r="E575" s="38" t="s">
        <v>131</v>
      </c>
      <c r="F575" s="38" t="s">
        <v>3522</v>
      </c>
      <c r="G575" s="39">
        <v>42</v>
      </c>
      <c r="H575" s="40">
        <v>3.52</v>
      </c>
      <c r="I575" s="194"/>
    </row>
    <row r="576" spans="1:9" x14ac:dyDescent="0.2">
      <c r="A576" s="37" t="s">
        <v>1508</v>
      </c>
      <c r="B576" s="38" t="s">
        <v>42</v>
      </c>
      <c r="C576" s="39" t="s">
        <v>43</v>
      </c>
      <c r="D576" s="39" t="s">
        <v>3</v>
      </c>
      <c r="E576" s="38" t="s">
        <v>44</v>
      </c>
      <c r="F576" s="38" t="s">
        <v>45</v>
      </c>
      <c r="G576" s="39" t="s">
        <v>46</v>
      </c>
      <c r="H576" s="40" t="s">
        <v>4</v>
      </c>
      <c r="I576" s="194"/>
    </row>
    <row r="577" spans="1:9" x14ac:dyDescent="0.2">
      <c r="A577" s="37" t="s">
        <v>60</v>
      </c>
      <c r="B577" s="38" t="s">
        <v>1509</v>
      </c>
      <c r="C577" s="39" t="s">
        <v>69</v>
      </c>
      <c r="D577" s="39" t="s">
        <v>1510</v>
      </c>
      <c r="E577" s="38" t="s">
        <v>85</v>
      </c>
      <c r="F577" s="38" t="s">
        <v>6</v>
      </c>
      <c r="G577" s="39">
        <v>282.12</v>
      </c>
      <c r="H577" s="40">
        <v>282.12</v>
      </c>
      <c r="I577" s="194"/>
    </row>
    <row r="578" spans="1:9" x14ac:dyDescent="0.2">
      <c r="A578" s="37" t="s">
        <v>3165</v>
      </c>
      <c r="B578" s="38" t="s">
        <v>3635</v>
      </c>
      <c r="C578" s="39" t="s">
        <v>56</v>
      </c>
      <c r="D578" s="39" t="s">
        <v>3636</v>
      </c>
      <c r="E578" s="38" t="s">
        <v>3142</v>
      </c>
      <c r="F578" s="38" t="s">
        <v>3742</v>
      </c>
      <c r="G578" s="39">
        <v>25.11</v>
      </c>
      <c r="H578" s="40">
        <v>41.6</v>
      </c>
      <c r="I578" s="194"/>
    </row>
    <row r="579" spans="1:9" x14ac:dyDescent="0.2">
      <c r="A579" s="37" t="s">
        <v>3165</v>
      </c>
      <c r="B579" s="38" t="s">
        <v>3183</v>
      </c>
      <c r="C579" s="39" t="s">
        <v>56</v>
      </c>
      <c r="D579" s="39" t="s">
        <v>3184</v>
      </c>
      <c r="E579" s="38" t="s">
        <v>3142</v>
      </c>
      <c r="F579" s="38" t="s">
        <v>3743</v>
      </c>
      <c r="G579" s="39">
        <v>21.06</v>
      </c>
      <c r="H579" s="40">
        <v>47.95</v>
      </c>
      <c r="I579" s="194"/>
    </row>
    <row r="580" spans="1:9" ht="19.5" x14ac:dyDescent="0.2">
      <c r="A580" s="37" t="s">
        <v>66</v>
      </c>
      <c r="B580" s="38" t="s">
        <v>3627</v>
      </c>
      <c r="C580" s="39" t="s">
        <v>56</v>
      </c>
      <c r="D580" s="39" t="s">
        <v>3628</v>
      </c>
      <c r="E580" s="38" t="s">
        <v>85</v>
      </c>
      <c r="F580" s="38" t="s">
        <v>6</v>
      </c>
      <c r="G580" s="39">
        <v>192.57</v>
      </c>
      <c r="H580" s="40">
        <v>192.57</v>
      </c>
      <c r="I580" s="194"/>
    </row>
    <row r="581" spans="1:9" x14ac:dyDescent="0.2">
      <c r="A581" s="37" t="s">
        <v>1512</v>
      </c>
      <c r="B581" s="38" t="s">
        <v>42</v>
      </c>
      <c r="C581" s="39" t="s">
        <v>43</v>
      </c>
      <c r="D581" s="39" t="s">
        <v>3</v>
      </c>
      <c r="E581" s="38" t="s">
        <v>44</v>
      </c>
      <c r="F581" s="38" t="s">
        <v>45</v>
      </c>
      <c r="G581" s="39" t="s">
        <v>46</v>
      </c>
      <c r="H581" s="40" t="s">
        <v>4</v>
      </c>
      <c r="I581" s="194"/>
    </row>
    <row r="582" spans="1:9" x14ac:dyDescent="0.2">
      <c r="A582" s="37" t="s">
        <v>60</v>
      </c>
      <c r="B582" s="38" t="s">
        <v>1513</v>
      </c>
      <c r="C582" s="39" t="s">
        <v>69</v>
      </c>
      <c r="D582" s="39" t="s">
        <v>1514</v>
      </c>
      <c r="E582" s="38" t="s">
        <v>85</v>
      </c>
      <c r="F582" s="38" t="s">
        <v>6</v>
      </c>
      <c r="G582" s="39">
        <v>284.13</v>
      </c>
      <c r="H582" s="40">
        <v>284.13</v>
      </c>
      <c r="I582" s="194"/>
    </row>
    <row r="583" spans="1:9" x14ac:dyDescent="0.2">
      <c r="A583" s="37" t="s">
        <v>3165</v>
      </c>
      <c r="B583" s="38" t="s">
        <v>3229</v>
      </c>
      <c r="C583" s="39" t="s">
        <v>56</v>
      </c>
      <c r="D583" s="39" t="s">
        <v>3230</v>
      </c>
      <c r="E583" s="38" t="s">
        <v>3142</v>
      </c>
      <c r="F583" s="38" t="s">
        <v>3744</v>
      </c>
      <c r="G583" s="39">
        <v>24.27</v>
      </c>
      <c r="H583" s="40">
        <v>6.81</v>
      </c>
      <c r="I583" s="194"/>
    </row>
    <row r="584" spans="1:9" x14ac:dyDescent="0.2">
      <c r="A584" s="37" t="s">
        <v>3165</v>
      </c>
      <c r="B584" s="38" t="s">
        <v>3183</v>
      </c>
      <c r="C584" s="39" t="s">
        <v>56</v>
      </c>
      <c r="D584" s="39" t="s">
        <v>3184</v>
      </c>
      <c r="E584" s="38" t="s">
        <v>3142</v>
      </c>
      <c r="F584" s="38" t="s">
        <v>3745</v>
      </c>
      <c r="G584" s="39">
        <v>21.06</v>
      </c>
      <c r="H584" s="40">
        <v>4.6500000000000004</v>
      </c>
      <c r="I584" s="194"/>
    </row>
    <row r="585" spans="1:9" x14ac:dyDescent="0.2">
      <c r="A585" s="37" t="s">
        <v>66</v>
      </c>
      <c r="B585" s="38" t="s">
        <v>3746</v>
      </c>
      <c r="C585" s="39" t="s">
        <v>3341</v>
      </c>
      <c r="D585" s="39" t="s">
        <v>3747</v>
      </c>
      <c r="E585" s="38" t="s">
        <v>85</v>
      </c>
      <c r="F585" s="38" t="s">
        <v>3190</v>
      </c>
      <c r="G585" s="39">
        <v>223.49</v>
      </c>
      <c r="H585" s="40">
        <v>234.66</v>
      </c>
      <c r="I585" s="194"/>
    </row>
    <row r="586" spans="1:9" ht="19.5" x14ac:dyDescent="0.2">
      <c r="A586" s="37" t="s">
        <v>66</v>
      </c>
      <c r="B586" s="38" t="s">
        <v>3748</v>
      </c>
      <c r="C586" s="39" t="s">
        <v>56</v>
      </c>
      <c r="D586" s="39" t="s">
        <v>3749</v>
      </c>
      <c r="E586" s="38" t="s">
        <v>85</v>
      </c>
      <c r="F586" s="38" t="s">
        <v>3190</v>
      </c>
      <c r="G586" s="39">
        <v>36.200000000000003</v>
      </c>
      <c r="H586" s="40">
        <v>38.01</v>
      </c>
      <c r="I586" s="194"/>
    </row>
    <row r="587" spans="1:9" x14ac:dyDescent="0.2">
      <c r="A587" s="37" t="s">
        <v>1516</v>
      </c>
      <c r="B587" s="38" t="s">
        <v>42</v>
      </c>
      <c r="C587" s="39" t="s">
        <v>43</v>
      </c>
      <c r="D587" s="39" t="s">
        <v>3</v>
      </c>
      <c r="E587" s="38" t="s">
        <v>44</v>
      </c>
      <c r="F587" s="38" t="s">
        <v>45</v>
      </c>
      <c r="G587" s="39" t="s">
        <v>46</v>
      </c>
      <c r="H587" s="40" t="s">
        <v>4</v>
      </c>
      <c r="I587" s="194"/>
    </row>
    <row r="588" spans="1:9" x14ac:dyDescent="0.2">
      <c r="A588" s="37" t="s">
        <v>60</v>
      </c>
      <c r="B588" s="38" t="s">
        <v>1517</v>
      </c>
      <c r="C588" s="39" t="s">
        <v>69</v>
      </c>
      <c r="D588" s="39" t="s">
        <v>1518</v>
      </c>
      <c r="E588" s="38" t="s">
        <v>85</v>
      </c>
      <c r="F588" s="38" t="s">
        <v>6</v>
      </c>
      <c r="G588" s="39">
        <v>130.13999999999999</v>
      </c>
      <c r="H588" s="40">
        <v>130.13999999999999</v>
      </c>
      <c r="I588" s="194"/>
    </row>
    <row r="589" spans="1:9" x14ac:dyDescent="0.2">
      <c r="A589" s="37" t="s">
        <v>3165</v>
      </c>
      <c r="B589" s="38" t="s">
        <v>3229</v>
      </c>
      <c r="C589" s="39" t="s">
        <v>56</v>
      </c>
      <c r="D589" s="39" t="s">
        <v>3230</v>
      </c>
      <c r="E589" s="38" t="s">
        <v>3142</v>
      </c>
      <c r="F589" s="38" t="s">
        <v>3744</v>
      </c>
      <c r="G589" s="39">
        <v>24.27</v>
      </c>
      <c r="H589" s="40">
        <v>6.81</v>
      </c>
      <c r="I589" s="194"/>
    </row>
    <row r="590" spans="1:9" x14ac:dyDescent="0.2">
      <c r="A590" s="37" t="s">
        <v>3165</v>
      </c>
      <c r="B590" s="38" t="s">
        <v>3183</v>
      </c>
      <c r="C590" s="39" t="s">
        <v>56</v>
      </c>
      <c r="D590" s="39" t="s">
        <v>3184</v>
      </c>
      <c r="E590" s="38" t="s">
        <v>3142</v>
      </c>
      <c r="F590" s="38" t="s">
        <v>3745</v>
      </c>
      <c r="G590" s="39">
        <v>21.06</v>
      </c>
      <c r="H590" s="40">
        <v>4.6500000000000004</v>
      </c>
      <c r="I590" s="194"/>
    </row>
    <row r="591" spans="1:9" ht="19.5" x14ac:dyDescent="0.2">
      <c r="A591" s="37" t="s">
        <v>66</v>
      </c>
      <c r="B591" s="38" t="s">
        <v>3750</v>
      </c>
      <c r="C591" s="39" t="s">
        <v>56</v>
      </c>
      <c r="D591" s="39" t="s">
        <v>3751</v>
      </c>
      <c r="E591" s="38" t="s">
        <v>85</v>
      </c>
      <c r="F591" s="38" t="s">
        <v>3190</v>
      </c>
      <c r="G591" s="39">
        <v>113.03</v>
      </c>
      <c r="H591" s="40">
        <v>118.68</v>
      </c>
      <c r="I591" s="194"/>
    </row>
    <row r="592" spans="1:9" x14ac:dyDescent="0.2">
      <c r="A592" s="37" t="s">
        <v>1526</v>
      </c>
      <c r="B592" s="38" t="s">
        <v>42</v>
      </c>
      <c r="C592" s="39" t="s">
        <v>43</v>
      </c>
      <c r="D592" s="39" t="s">
        <v>3</v>
      </c>
      <c r="E592" s="38" t="s">
        <v>44</v>
      </c>
      <c r="F592" s="38" t="s">
        <v>45</v>
      </c>
      <c r="G592" s="39" t="s">
        <v>46</v>
      </c>
      <c r="H592" s="40" t="s">
        <v>4</v>
      </c>
      <c r="I592" s="194"/>
    </row>
    <row r="593" spans="1:9" ht="19.5" x14ac:dyDescent="0.2">
      <c r="A593" s="37" t="s">
        <v>60</v>
      </c>
      <c r="B593" s="38" t="s">
        <v>1527</v>
      </c>
      <c r="C593" s="39" t="s">
        <v>69</v>
      </c>
      <c r="D593" s="39" t="s">
        <v>1528</v>
      </c>
      <c r="E593" s="38" t="s">
        <v>71</v>
      </c>
      <c r="F593" s="38" t="s">
        <v>6</v>
      </c>
      <c r="G593" s="39">
        <v>2096.06</v>
      </c>
      <c r="H593" s="40">
        <v>2096.06</v>
      </c>
      <c r="I593" s="194"/>
    </row>
    <row r="594" spans="1:9" x14ac:dyDescent="0.2">
      <c r="A594" s="37" t="s">
        <v>3165</v>
      </c>
      <c r="B594" s="38" t="s">
        <v>3174</v>
      </c>
      <c r="C594" s="39" t="s">
        <v>56</v>
      </c>
      <c r="D594" s="39" t="s">
        <v>3175</v>
      </c>
      <c r="E594" s="38" t="s">
        <v>3142</v>
      </c>
      <c r="F594" s="38" t="s">
        <v>3752</v>
      </c>
      <c r="G594" s="39">
        <v>20.74</v>
      </c>
      <c r="H594" s="40">
        <v>114.51</v>
      </c>
      <c r="I594" s="194"/>
    </row>
    <row r="595" spans="1:9" x14ac:dyDescent="0.2">
      <c r="A595" s="37" t="s">
        <v>3165</v>
      </c>
      <c r="B595" s="38" t="s">
        <v>3283</v>
      </c>
      <c r="C595" s="39" t="s">
        <v>56</v>
      </c>
      <c r="D595" s="39" t="s">
        <v>3284</v>
      </c>
      <c r="E595" s="38" t="s">
        <v>3142</v>
      </c>
      <c r="F595" s="38" t="s">
        <v>3753</v>
      </c>
      <c r="G595" s="39">
        <v>22.95</v>
      </c>
      <c r="H595" s="40">
        <v>132.72</v>
      </c>
      <c r="I595" s="194"/>
    </row>
    <row r="596" spans="1:9" ht="29.25" x14ac:dyDescent="0.2">
      <c r="A596" s="37" t="s">
        <v>66</v>
      </c>
      <c r="B596" s="38" t="s">
        <v>3510</v>
      </c>
      <c r="C596" s="39" t="s">
        <v>56</v>
      </c>
      <c r="D596" s="39" t="s">
        <v>3511</v>
      </c>
      <c r="E596" s="38" t="s">
        <v>3512</v>
      </c>
      <c r="F596" s="38" t="s">
        <v>6</v>
      </c>
      <c r="G596" s="39">
        <v>157.19</v>
      </c>
      <c r="H596" s="40">
        <v>157.19</v>
      </c>
      <c r="I596" s="194"/>
    </row>
    <row r="597" spans="1:9" ht="19.5" x14ac:dyDescent="0.2">
      <c r="A597" s="37" t="s">
        <v>66</v>
      </c>
      <c r="B597" s="38" t="s">
        <v>3516</v>
      </c>
      <c r="C597" s="39" t="s">
        <v>56</v>
      </c>
      <c r="D597" s="39" t="s">
        <v>3517</v>
      </c>
      <c r="E597" s="38" t="s">
        <v>71</v>
      </c>
      <c r="F597" s="38" t="s">
        <v>6</v>
      </c>
      <c r="G597" s="39">
        <v>847.12</v>
      </c>
      <c r="H597" s="40">
        <v>847.12</v>
      </c>
      <c r="I597" s="194"/>
    </row>
    <row r="598" spans="1:9" x14ac:dyDescent="0.2">
      <c r="A598" s="37" t="s">
        <v>66</v>
      </c>
      <c r="B598" s="38" t="s">
        <v>3320</v>
      </c>
      <c r="C598" s="39" t="s">
        <v>56</v>
      </c>
      <c r="D598" s="39" t="s">
        <v>3321</v>
      </c>
      <c r="E598" s="38" t="s">
        <v>58</v>
      </c>
      <c r="F598" s="38" t="s">
        <v>3754</v>
      </c>
      <c r="G598" s="39">
        <v>245.5</v>
      </c>
      <c r="H598" s="40">
        <v>844.52</v>
      </c>
      <c r="I598" s="194"/>
    </row>
    <row r="599" spans="1:9" x14ac:dyDescent="0.2">
      <c r="A599" s="37" t="s">
        <v>1533</v>
      </c>
      <c r="B599" s="38" t="s">
        <v>42</v>
      </c>
      <c r="C599" s="39" t="s">
        <v>43</v>
      </c>
      <c r="D599" s="39" t="s">
        <v>3</v>
      </c>
      <c r="E599" s="38" t="s">
        <v>44</v>
      </c>
      <c r="F599" s="38" t="s">
        <v>45</v>
      </c>
      <c r="G599" s="39" t="s">
        <v>46</v>
      </c>
      <c r="H599" s="40" t="s">
        <v>4</v>
      </c>
      <c r="I599" s="194"/>
    </row>
    <row r="600" spans="1:9" ht="19.5" x14ac:dyDescent="0.2">
      <c r="A600" s="37" t="s">
        <v>60</v>
      </c>
      <c r="B600" s="38" t="s">
        <v>1534</v>
      </c>
      <c r="C600" s="39" t="s">
        <v>69</v>
      </c>
      <c r="D600" s="39" t="s">
        <v>1535</v>
      </c>
      <c r="E600" s="38" t="s">
        <v>389</v>
      </c>
      <c r="F600" s="38" t="s">
        <v>6</v>
      </c>
      <c r="G600" s="39">
        <v>381.15</v>
      </c>
      <c r="H600" s="40">
        <v>381.15</v>
      </c>
      <c r="I600" s="194"/>
    </row>
    <row r="601" spans="1:9" x14ac:dyDescent="0.2">
      <c r="A601" s="37" t="s">
        <v>3165</v>
      </c>
      <c r="B601" s="38" t="s">
        <v>3283</v>
      </c>
      <c r="C601" s="39" t="s">
        <v>56</v>
      </c>
      <c r="D601" s="39" t="s">
        <v>3284</v>
      </c>
      <c r="E601" s="38" t="s">
        <v>3142</v>
      </c>
      <c r="F601" s="38" t="s">
        <v>3755</v>
      </c>
      <c r="G601" s="39">
        <v>22.95</v>
      </c>
      <c r="H601" s="40">
        <v>64.260000000000005</v>
      </c>
      <c r="I601" s="194"/>
    </row>
    <row r="602" spans="1:9" x14ac:dyDescent="0.2">
      <c r="A602" s="37" t="s">
        <v>3165</v>
      </c>
      <c r="B602" s="38" t="s">
        <v>3756</v>
      </c>
      <c r="C602" s="39" t="s">
        <v>56</v>
      </c>
      <c r="D602" s="39" t="s">
        <v>3757</v>
      </c>
      <c r="E602" s="38" t="s">
        <v>3142</v>
      </c>
      <c r="F602" s="38" t="s">
        <v>3755</v>
      </c>
      <c r="G602" s="39">
        <v>21.61</v>
      </c>
      <c r="H602" s="40">
        <v>60.5</v>
      </c>
      <c r="I602" s="194"/>
    </row>
    <row r="603" spans="1:9" x14ac:dyDescent="0.2">
      <c r="A603" s="37" t="s">
        <v>66</v>
      </c>
      <c r="B603" s="38" t="s">
        <v>3758</v>
      </c>
      <c r="C603" s="39" t="s">
        <v>3341</v>
      </c>
      <c r="D603" s="39" t="s">
        <v>3759</v>
      </c>
      <c r="E603" s="38" t="s">
        <v>71</v>
      </c>
      <c r="F603" s="38" t="s">
        <v>6</v>
      </c>
      <c r="G603" s="39">
        <v>10.89</v>
      </c>
      <c r="H603" s="40">
        <v>10.89</v>
      </c>
      <c r="I603" s="194"/>
    </row>
    <row r="604" spans="1:9" x14ac:dyDescent="0.2">
      <c r="A604" s="37" t="s">
        <v>66</v>
      </c>
      <c r="B604" s="38" t="s">
        <v>3320</v>
      </c>
      <c r="C604" s="39" t="s">
        <v>56</v>
      </c>
      <c r="D604" s="39" t="s">
        <v>3321</v>
      </c>
      <c r="E604" s="38" t="s">
        <v>58</v>
      </c>
      <c r="F604" s="38" t="s">
        <v>6</v>
      </c>
      <c r="G604" s="39">
        <v>245.5</v>
      </c>
      <c r="H604" s="40">
        <v>245.5</v>
      </c>
      <c r="I604" s="194"/>
    </row>
    <row r="605" spans="1:9" x14ac:dyDescent="0.2">
      <c r="A605" s="37" t="s">
        <v>1538</v>
      </c>
      <c r="B605" s="38" t="s">
        <v>42</v>
      </c>
      <c r="C605" s="39" t="s">
        <v>43</v>
      </c>
      <c r="D605" s="39" t="s">
        <v>3</v>
      </c>
      <c r="E605" s="38" t="s">
        <v>44</v>
      </c>
      <c r="F605" s="38" t="s">
        <v>45</v>
      </c>
      <c r="G605" s="39" t="s">
        <v>46</v>
      </c>
      <c r="H605" s="40" t="s">
        <v>4</v>
      </c>
      <c r="I605" s="194"/>
    </row>
    <row r="606" spans="1:9" x14ac:dyDescent="0.2">
      <c r="A606" s="37" t="s">
        <v>60</v>
      </c>
      <c r="B606" s="38" t="s">
        <v>1539</v>
      </c>
      <c r="C606" s="39" t="s">
        <v>69</v>
      </c>
      <c r="D606" s="39" t="s">
        <v>1540</v>
      </c>
      <c r="E606" s="38" t="s">
        <v>71</v>
      </c>
      <c r="F606" s="38" t="s">
        <v>6</v>
      </c>
      <c r="G606" s="39">
        <v>1301.24</v>
      </c>
      <c r="H606" s="40">
        <v>1301.24</v>
      </c>
      <c r="I606" s="194"/>
    </row>
    <row r="607" spans="1:9" ht="19.5" x14ac:dyDescent="0.2">
      <c r="A607" s="37" t="s">
        <v>3165</v>
      </c>
      <c r="B607" s="38" t="s">
        <v>3760</v>
      </c>
      <c r="C607" s="39" t="s">
        <v>56</v>
      </c>
      <c r="D607" s="39" t="s">
        <v>3761</v>
      </c>
      <c r="E607" s="38" t="s">
        <v>131</v>
      </c>
      <c r="F607" s="38" t="s">
        <v>3762</v>
      </c>
      <c r="G607" s="39">
        <v>2833.73</v>
      </c>
      <c r="H607" s="40">
        <v>382.55</v>
      </c>
      <c r="I607" s="194"/>
    </row>
    <row r="608" spans="1:9" x14ac:dyDescent="0.2">
      <c r="A608" s="37" t="s">
        <v>3165</v>
      </c>
      <c r="B608" s="38" t="s">
        <v>3763</v>
      </c>
      <c r="C608" s="39" t="s">
        <v>56</v>
      </c>
      <c r="D608" s="39" t="s">
        <v>3764</v>
      </c>
      <c r="E608" s="38" t="s">
        <v>58</v>
      </c>
      <c r="F608" s="38" t="s">
        <v>3765</v>
      </c>
      <c r="G608" s="39">
        <v>408.31</v>
      </c>
      <c r="H608" s="40">
        <v>918.69</v>
      </c>
      <c r="I608" s="194"/>
    </row>
    <row r="609" spans="1:9" x14ac:dyDescent="0.2">
      <c r="A609" s="37" t="s">
        <v>1579</v>
      </c>
      <c r="B609" s="38" t="s">
        <v>42</v>
      </c>
      <c r="C609" s="39" t="s">
        <v>43</v>
      </c>
      <c r="D609" s="39" t="s">
        <v>3</v>
      </c>
      <c r="E609" s="38" t="s">
        <v>44</v>
      </c>
      <c r="F609" s="38" t="s">
        <v>45</v>
      </c>
      <c r="G609" s="39" t="s">
        <v>46</v>
      </c>
      <c r="H609" s="40" t="s">
        <v>4</v>
      </c>
      <c r="I609" s="194"/>
    </row>
    <row r="610" spans="1:9" ht="19.5" x14ac:dyDescent="0.2">
      <c r="A610" s="37" t="s">
        <v>60</v>
      </c>
      <c r="B610" s="38" t="s">
        <v>1580</v>
      </c>
      <c r="C610" s="39" t="s">
        <v>69</v>
      </c>
      <c r="D610" s="39" t="s">
        <v>1581</v>
      </c>
      <c r="E610" s="38" t="s">
        <v>71</v>
      </c>
      <c r="F610" s="38" t="s">
        <v>6</v>
      </c>
      <c r="G610" s="39">
        <v>49.81</v>
      </c>
      <c r="H610" s="40">
        <v>49.81</v>
      </c>
      <c r="I610" s="194"/>
    </row>
    <row r="611" spans="1:9" x14ac:dyDescent="0.2">
      <c r="A611" s="37" t="s">
        <v>3165</v>
      </c>
      <c r="B611" s="38" t="s">
        <v>3432</v>
      </c>
      <c r="C611" s="39" t="s">
        <v>56</v>
      </c>
      <c r="D611" s="39" t="s">
        <v>3433</v>
      </c>
      <c r="E611" s="38" t="s">
        <v>3142</v>
      </c>
      <c r="F611" s="38" t="s">
        <v>3339</v>
      </c>
      <c r="G611" s="39">
        <v>29.06</v>
      </c>
      <c r="H611" s="40">
        <v>7.26</v>
      </c>
      <c r="I611" s="194"/>
    </row>
    <row r="612" spans="1:9" x14ac:dyDescent="0.2">
      <c r="A612" s="37" t="s">
        <v>3165</v>
      </c>
      <c r="B612" s="38" t="s">
        <v>3429</v>
      </c>
      <c r="C612" s="39" t="s">
        <v>56</v>
      </c>
      <c r="D612" s="39" t="s">
        <v>3430</v>
      </c>
      <c r="E612" s="38" t="s">
        <v>3142</v>
      </c>
      <c r="F612" s="38" t="s">
        <v>3339</v>
      </c>
      <c r="G612" s="39">
        <v>21.65</v>
      </c>
      <c r="H612" s="40">
        <v>5.41</v>
      </c>
      <c r="I612" s="194"/>
    </row>
    <row r="613" spans="1:9" ht="19.5" x14ac:dyDescent="0.2">
      <c r="A613" s="37" t="s">
        <v>66</v>
      </c>
      <c r="B613" s="38" t="s">
        <v>3766</v>
      </c>
      <c r="C613" s="39" t="s">
        <v>69</v>
      </c>
      <c r="D613" s="39" t="s">
        <v>3767</v>
      </c>
      <c r="E613" s="38" t="s">
        <v>71</v>
      </c>
      <c r="F613" s="38" t="s">
        <v>6</v>
      </c>
      <c r="G613" s="39">
        <v>37.14</v>
      </c>
      <c r="H613" s="40">
        <v>37.14</v>
      </c>
      <c r="I613" s="194"/>
    </row>
    <row r="614" spans="1:9" x14ac:dyDescent="0.2">
      <c r="A614" s="37" t="s">
        <v>1643</v>
      </c>
      <c r="B614" s="38" t="s">
        <v>42</v>
      </c>
      <c r="C614" s="39" t="s">
        <v>43</v>
      </c>
      <c r="D614" s="39" t="s">
        <v>3</v>
      </c>
      <c r="E614" s="38" t="s">
        <v>44</v>
      </c>
      <c r="F614" s="38" t="s">
        <v>45</v>
      </c>
      <c r="G614" s="39" t="s">
        <v>46</v>
      </c>
      <c r="H614" s="40" t="s">
        <v>4</v>
      </c>
      <c r="I614" s="194"/>
    </row>
    <row r="615" spans="1:9" x14ac:dyDescent="0.2">
      <c r="A615" s="37" t="s">
        <v>60</v>
      </c>
      <c r="B615" s="38" t="s">
        <v>1644</v>
      </c>
      <c r="C615" s="39" t="s">
        <v>69</v>
      </c>
      <c r="D615" s="39" t="s">
        <v>1645</v>
      </c>
      <c r="E615" s="38" t="s">
        <v>71</v>
      </c>
      <c r="F615" s="38" t="s">
        <v>6</v>
      </c>
      <c r="G615" s="39">
        <v>34.450000000000003</v>
      </c>
      <c r="H615" s="40">
        <v>34.450000000000003</v>
      </c>
      <c r="I615" s="194"/>
    </row>
    <row r="616" spans="1:9" x14ac:dyDescent="0.2">
      <c r="A616" s="37" t="s">
        <v>3165</v>
      </c>
      <c r="B616" s="38" t="s">
        <v>3174</v>
      </c>
      <c r="C616" s="39" t="s">
        <v>56</v>
      </c>
      <c r="D616" s="39" t="s">
        <v>3175</v>
      </c>
      <c r="E616" s="38" t="s">
        <v>3142</v>
      </c>
      <c r="F616" s="38" t="s">
        <v>3768</v>
      </c>
      <c r="G616" s="39">
        <v>20.74</v>
      </c>
      <c r="H616" s="40">
        <v>3.94</v>
      </c>
      <c r="I616" s="194"/>
    </row>
    <row r="617" spans="1:9" x14ac:dyDescent="0.2">
      <c r="A617" s="37" t="s">
        <v>3165</v>
      </c>
      <c r="B617" s="38" t="s">
        <v>3322</v>
      </c>
      <c r="C617" s="39" t="s">
        <v>56</v>
      </c>
      <c r="D617" s="39" t="s">
        <v>3323</v>
      </c>
      <c r="E617" s="38" t="s">
        <v>3142</v>
      </c>
      <c r="F617" s="38" t="s">
        <v>3768</v>
      </c>
      <c r="G617" s="39">
        <v>25.04</v>
      </c>
      <c r="H617" s="40">
        <v>4.75</v>
      </c>
      <c r="I617" s="194"/>
    </row>
    <row r="618" spans="1:9" x14ac:dyDescent="0.2">
      <c r="A618" s="37" t="s">
        <v>66</v>
      </c>
      <c r="B618" s="38" t="s">
        <v>3769</v>
      </c>
      <c r="C618" s="39" t="s">
        <v>3233</v>
      </c>
      <c r="D618" s="39" t="s">
        <v>3770</v>
      </c>
      <c r="E618" s="38" t="s">
        <v>476</v>
      </c>
      <c r="F618" s="38" t="s">
        <v>6</v>
      </c>
      <c r="G618" s="39">
        <v>19.78</v>
      </c>
      <c r="H618" s="40">
        <v>19.78</v>
      </c>
      <c r="I618" s="194"/>
    </row>
    <row r="619" spans="1:9" x14ac:dyDescent="0.2">
      <c r="A619" s="37" t="s">
        <v>66</v>
      </c>
      <c r="B619" s="38" t="s">
        <v>3411</v>
      </c>
      <c r="C619" s="39" t="s">
        <v>56</v>
      </c>
      <c r="D619" s="39" t="s">
        <v>3412</v>
      </c>
      <c r="E619" s="38" t="s">
        <v>71</v>
      </c>
      <c r="F619" s="38" t="s">
        <v>3771</v>
      </c>
      <c r="G619" s="39">
        <v>76.56</v>
      </c>
      <c r="H619" s="40">
        <v>2.4300000000000002</v>
      </c>
      <c r="I619" s="194"/>
    </row>
    <row r="620" spans="1:9" x14ac:dyDescent="0.2">
      <c r="A620" s="37" t="s">
        <v>66</v>
      </c>
      <c r="B620" s="38" t="s">
        <v>3414</v>
      </c>
      <c r="C620" s="39" t="s">
        <v>56</v>
      </c>
      <c r="D620" s="39" t="s">
        <v>3415</v>
      </c>
      <c r="E620" s="38" t="s">
        <v>71</v>
      </c>
      <c r="F620" s="38" t="s">
        <v>3772</v>
      </c>
      <c r="G620" s="39">
        <v>86.73</v>
      </c>
      <c r="H620" s="40">
        <v>3.55</v>
      </c>
      <c r="I620" s="194"/>
    </row>
    <row r="621" spans="1:9" x14ac:dyDescent="0.2">
      <c r="A621" s="37" t="s">
        <v>1663</v>
      </c>
      <c r="B621" s="38" t="s">
        <v>42</v>
      </c>
      <c r="C621" s="39" t="s">
        <v>43</v>
      </c>
      <c r="D621" s="39" t="s">
        <v>3</v>
      </c>
      <c r="E621" s="38" t="s">
        <v>44</v>
      </c>
      <c r="F621" s="38" t="s">
        <v>45</v>
      </c>
      <c r="G621" s="39" t="s">
        <v>46</v>
      </c>
      <c r="H621" s="40" t="s">
        <v>4</v>
      </c>
      <c r="I621" s="194"/>
    </row>
    <row r="622" spans="1:9" x14ac:dyDescent="0.2">
      <c r="A622" s="37" t="s">
        <v>60</v>
      </c>
      <c r="B622" s="38" t="s">
        <v>1664</v>
      </c>
      <c r="C622" s="39" t="s">
        <v>69</v>
      </c>
      <c r="D622" s="39" t="s">
        <v>1665</v>
      </c>
      <c r="E622" s="38" t="s">
        <v>71</v>
      </c>
      <c r="F622" s="38" t="s">
        <v>6</v>
      </c>
      <c r="G622" s="39">
        <v>44.53</v>
      </c>
      <c r="H622" s="40">
        <v>44.53</v>
      </c>
      <c r="I622" s="194"/>
    </row>
    <row r="623" spans="1:9" x14ac:dyDescent="0.2">
      <c r="A623" s="37" t="s">
        <v>3165</v>
      </c>
      <c r="B623" s="38" t="s">
        <v>3174</v>
      </c>
      <c r="C623" s="39" t="s">
        <v>56</v>
      </c>
      <c r="D623" s="39" t="s">
        <v>3175</v>
      </c>
      <c r="E623" s="38" t="s">
        <v>3142</v>
      </c>
      <c r="F623" s="38" t="s">
        <v>3773</v>
      </c>
      <c r="G623" s="39">
        <v>20.74</v>
      </c>
      <c r="H623" s="40">
        <v>4.5599999999999996</v>
      </c>
      <c r="I623" s="194"/>
    </row>
    <row r="624" spans="1:9" x14ac:dyDescent="0.2">
      <c r="A624" s="37" t="s">
        <v>3165</v>
      </c>
      <c r="B624" s="38" t="s">
        <v>3322</v>
      </c>
      <c r="C624" s="39" t="s">
        <v>56</v>
      </c>
      <c r="D624" s="39" t="s">
        <v>3323</v>
      </c>
      <c r="E624" s="38" t="s">
        <v>3142</v>
      </c>
      <c r="F624" s="38" t="s">
        <v>3773</v>
      </c>
      <c r="G624" s="39">
        <v>25.04</v>
      </c>
      <c r="H624" s="40">
        <v>5.5</v>
      </c>
      <c r="I624" s="194"/>
    </row>
    <row r="625" spans="1:9" x14ac:dyDescent="0.2">
      <c r="A625" s="37" t="s">
        <v>66</v>
      </c>
      <c r="B625" s="38" t="s">
        <v>3336</v>
      </c>
      <c r="C625" s="39" t="s">
        <v>56</v>
      </c>
      <c r="D625" s="39" t="s">
        <v>3337</v>
      </c>
      <c r="E625" s="38" t="s">
        <v>71</v>
      </c>
      <c r="F625" s="38" t="s">
        <v>3774</v>
      </c>
      <c r="G625" s="39">
        <v>5</v>
      </c>
      <c r="H625" s="40">
        <v>0.35</v>
      </c>
      <c r="I625" s="194"/>
    </row>
    <row r="626" spans="1:9" x14ac:dyDescent="0.2">
      <c r="A626" s="37" t="s">
        <v>66</v>
      </c>
      <c r="B626" s="38" t="s">
        <v>3775</v>
      </c>
      <c r="C626" s="39" t="s">
        <v>3233</v>
      </c>
      <c r="D626" s="39" t="s">
        <v>3776</v>
      </c>
      <c r="E626" s="38" t="s">
        <v>476</v>
      </c>
      <c r="F626" s="38" t="s">
        <v>6</v>
      </c>
      <c r="G626" s="39">
        <v>34.119999999999997</v>
      </c>
      <c r="H626" s="40">
        <v>34.119999999999997</v>
      </c>
      <c r="I626" s="194"/>
    </row>
    <row r="627" spans="1:9" x14ac:dyDescent="0.2">
      <c r="A627" s="37" t="s">
        <v>1674</v>
      </c>
      <c r="B627" s="38" t="s">
        <v>42</v>
      </c>
      <c r="C627" s="39" t="s">
        <v>43</v>
      </c>
      <c r="D627" s="39" t="s">
        <v>3</v>
      </c>
      <c r="E627" s="38" t="s">
        <v>44</v>
      </c>
      <c r="F627" s="38" t="s">
        <v>45</v>
      </c>
      <c r="G627" s="39" t="s">
        <v>46</v>
      </c>
      <c r="H627" s="40" t="s">
        <v>4</v>
      </c>
      <c r="I627" s="194"/>
    </row>
    <row r="628" spans="1:9" x14ac:dyDescent="0.2">
      <c r="A628" s="37" t="s">
        <v>60</v>
      </c>
      <c r="B628" s="38" t="s">
        <v>1675</v>
      </c>
      <c r="C628" s="39" t="s">
        <v>69</v>
      </c>
      <c r="D628" s="39" t="s">
        <v>1676</v>
      </c>
      <c r="E628" s="38" t="s">
        <v>71</v>
      </c>
      <c r="F628" s="38" t="s">
        <v>6</v>
      </c>
      <c r="G628" s="39">
        <v>42.67</v>
      </c>
      <c r="H628" s="40">
        <v>42.67</v>
      </c>
      <c r="I628" s="194"/>
    </row>
    <row r="629" spans="1:9" x14ac:dyDescent="0.2">
      <c r="A629" s="37" t="s">
        <v>3165</v>
      </c>
      <c r="B629" s="38" t="s">
        <v>3322</v>
      </c>
      <c r="C629" s="39" t="s">
        <v>56</v>
      </c>
      <c r="D629" s="39" t="s">
        <v>3323</v>
      </c>
      <c r="E629" s="38" t="s">
        <v>3142</v>
      </c>
      <c r="F629" s="38" t="s">
        <v>3558</v>
      </c>
      <c r="G629" s="39">
        <v>25.04</v>
      </c>
      <c r="H629" s="40">
        <v>7.01</v>
      </c>
      <c r="I629" s="194"/>
    </row>
    <row r="630" spans="1:9" x14ac:dyDescent="0.2">
      <c r="A630" s="37" t="s">
        <v>3165</v>
      </c>
      <c r="B630" s="38" t="s">
        <v>3174</v>
      </c>
      <c r="C630" s="39" t="s">
        <v>56</v>
      </c>
      <c r="D630" s="39" t="s">
        <v>3175</v>
      </c>
      <c r="E630" s="38" t="s">
        <v>3142</v>
      </c>
      <c r="F630" s="38" t="s">
        <v>3558</v>
      </c>
      <c r="G630" s="39">
        <v>20.74</v>
      </c>
      <c r="H630" s="40">
        <v>5.8</v>
      </c>
      <c r="I630" s="194"/>
    </row>
    <row r="631" spans="1:9" x14ac:dyDescent="0.2">
      <c r="A631" s="37" t="s">
        <v>66</v>
      </c>
      <c r="B631" s="38" t="s">
        <v>3411</v>
      </c>
      <c r="C631" s="39" t="s">
        <v>56</v>
      </c>
      <c r="D631" s="39" t="s">
        <v>3412</v>
      </c>
      <c r="E631" s="38" t="s">
        <v>71</v>
      </c>
      <c r="F631" s="38" t="s">
        <v>3777</v>
      </c>
      <c r="G631" s="39">
        <v>76.56</v>
      </c>
      <c r="H631" s="40">
        <v>1.71</v>
      </c>
      <c r="I631" s="194"/>
    </row>
    <row r="632" spans="1:9" x14ac:dyDescent="0.2">
      <c r="A632" s="37" t="s">
        <v>66</v>
      </c>
      <c r="B632" s="38" t="s">
        <v>3414</v>
      </c>
      <c r="C632" s="39" t="s">
        <v>56</v>
      </c>
      <c r="D632" s="39" t="s">
        <v>3415</v>
      </c>
      <c r="E632" s="38" t="s">
        <v>71</v>
      </c>
      <c r="F632" s="38" t="s">
        <v>3603</v>
      </c>
      <c r="G632" s="39">
        <v>86.73</v>
      </c>
      <c r="H632" s="40">
        <v>0.69</v>
      </c>
      <c r="I632" s="194"/>
    </row>
    <row r="633" spans="1:9" x14ac:dyDescent="0.2">
      <c r="A633" s="37" t="s">
        <v>66</v>
      </c>
      <c r="B633" s="38" t="s">
        <v>3778</v>
      </c>
      <c r="C633" s="39" t="s">
        <v>3233</v>
      </c>
      <c r="D633" s="39" t="s">
        <v>3779</v>
      </c>
      <c r="E633" s="38" t="s">
        <v>476</v>
      </c>
      <c r="F633" s="38" t="s">
        <v>6</v>
      </c>
      <c r="G633" s="39">
        <v>27.46</v>
      </c>
      <c r="H633" s="40">
        <v>27.46</v>
      </c>
      <c r="I633" s="194"/>
    </row>
    <row r="634" spans="1:9" x14ac:dyDescent="0.2">
      <c r="A634" s="37" t="s">
        <v>1678</v>
      </c>
      <c r="B634" s="38" t="s">
        <v>42</v>
      </c>
      <c r="C634" s="39" t="s">
        <v>43</v>
      </c>
      <c r="D634" s="39" t="s">
        <v>3</v>
      </c>
      <c r="E634" s="38" t="s">
        <v>44</v>
      </c>
      <c r="F634" s="38" t="s">
        <v>45</v>
      </c>
      <c r="G634" s="39" t="s">
        <v>46</v>
      </c>
      <c r="H634" s="40" t="s">
        <v>4</v>
      </c>
      <c r="I634" s="194"/>
    </row>
    <row r="635" spans="1:9" ht="19.5" x14ac:dyDescent="0.2">
      <c r="A635" s="37" t="s">
        <v>60</v>
      </c>
      <c r="B635" s="38" t="s">
        <v>1679</v>
      </c>
      <c r="C635" s="39" t="s">
        <v>69</v>
      </c>
      <c r="D635" s="39" t="s">
        <v>1680</v>
      </c>
      <c r="E635" s="38" t="s">
        <v>71</v>
      </c>
      <c r="F635" s="38" t="s">
        <v>6</v>
      </c>
      <c r="G635" s="39">
        <v>66.819999999999993</v>
      </c>
      <c r="H635" s="40">
        <v>66.819999999999993</v>
      </c>
      <c r="I635" s="194"/>
    </row>
    <row r="636" spans="1:9" x14ac:dyDescent="0.2">
      <c r="A636" s="37" t="s">
        <v>3165</v>
      </c>
      <c r="B636" s="38" t="s">
        <v>3365</v>
      </c>
      <c r="C636" s="39" t="s">
        <v>56</v>
      </c>
      <c r="D636" s="39" t="s">
        <v>3366</v>
      </c>
      <c r="E636" s="38" t="s">
        <v>3142</v>
      </c>
      <c r="F636" s="38" t="s">
        <v>3780</v>
      </c>
      <c r="G636" s="39">
        <v>20.68</v>
      </c>
      <c r="H636" s="40">
        <v>4.92</v>
      </c>
      <c r="I636" s="194"/>
    </row>
    <row r="637" spans="1:9" x14ac:dyDescent="0.2">
      <c r="A637" s="37" t="s">
        <v>3165</v>
      </c>
      <c r="B637" s="38" t="s">
        <v>3322</v>
      </c>
      <c r="C637" s="39" t="s">
        <v>56</v>
      </c>
      <c r="D637" s="39" t="s">
        <v>3323</v>
      </c>
      <c r="E637" s="38" t="s">
        <v>3142</v>
      </c>
      <c r="F637" s="38" t="s">
        <v>3780</v>
      </c>
      <c r="G637" s="39">
        <v>25.04</v>
      </c>
      <c r="H637" s="40">
        <v>5.96</v>
      </c>
      <c r="I637" s="194"/>
    </row>
    <row r="638" spans="1:9" x14ac:dyDescent="0.2">
      <c r="A638" s="37" t="s">
        <v>66</v>
      </c>
      <c r="B638" s="38" t="s">
        <v>3411</v>
      </c>
      <c r="C638" s="39" t="s">
        <v>56</v>
      </c>
      <c r="D638" s="39" t="s">
        <v>3412</v>
      </c>
      <c r="E638" s="38" t="s">
        <v>71</v>
      </c>
      <c r="F638" s="38" t="s">
        <v>3781</v>
      </c>
      <c r="G638" s="39">
        <v>76.56</v>
      </c>
      <c r="H638" s="40">
        <v>3.24</v>
      </c>
      <c r="I638" s="194"/>
    </row>
    <row r="639" spans="1:9" x14ac:dyDescent="0.2">
      <c r="A639" s="37" t="s">
        <v>66</v>
      </c>
      <c r="B639" s="38" t="s">
        <v>3414</v>
      </c>
      <c r="C639" s="39" t="s">
        <v>56</v>
      </c>
      <c r="D639" s="39" t="s">
        <v>3415</v>
      </c>
      <c r="E639" s="38" t="s">
        <v>71</v>
      </c>
      <c r="F639" s="38" t="s">
        <v>3782</v>
      </c>
      <c r="G639" s="39">
        <v>86.73</v>
      </c>
      <c r="H639" s="40">
        <v>5.85</v>
      </c>
      <c r="I639" s="194"/>
    </row>
    <row r="640" spans="1:9" x14ac:dyDescent="0.2">
      <c r="A640" s="37" t="s">
        <v>66</v>
      </c>
      <c r="B640" s="38" t="s">
        <v>3417</v>
      </c>
      <c r="C640" s="39" t="s">
        <v>56</v>
      </c>
      <c r="D640" s="39" t="s">
        <v>3418</v>
      </c>
      <c r="E640" s="38" t="s">
        <v>71</v>
      </c>
      <c r="F640" s="38" t="s">
        <v>3783</v>
      </c>
      <c r="G640" s="39">
        <v>3.08</v>
      </c>
      <c r="H640" s="40">
        <v>0.12</v>
      </c>
      <c r="I640" s="194"/>
    </row>
    <row r="641" spans="1:9" x14ac:dyDescent="0.2">
      <c r="A641" s="37" t="s">
        <v>66</v>
      </c>
      <c r="B641" s="38" t="s">
        <v>3784</v>
      </c>
      <c r="C641" s="39" t="s">
        <v>56</v>
      </c>
      <c r="D641" s="39" t="s">
        <v>3785</v>
      </c>
      <c r="E641" s="38" t="s">
        <v>71</v>
      </c>
      <c r="F641" s="38" t="s">
        <v>6</v>
      </c>
      <c r="G641" s="39">
        <v>30.48</v>
      </c>
      <c r="H641" s="40">
        <v>30.48</v>
      </c>
      <c r="I641" s="194"/>
    </row>
    <row r="642" spans="1:9" x14ac:dyDescent="0.2">
      <c r="A642" s="37" t="s">
        <v>66</v>
      </c>
      <c r="B642" s="38" t="s">
        <v>3786</v>
      </c>
      <c r="C642" s="39" t="s">
        <v>56</v>
      </c>
      <c r="D642" s="39" t="s">
        <v>3787</v>
      </c>
      <c r="E642" s="38" t="s">
        <v>71</v>
      </c>
      <c r="F642" s="38" t="s">
        <v>6</v>
      </c>
      <c r="G642" s="39">
        <v>16.25</v>
      </c>
      <c r="H642" s="40">
        <v>16.25</v>
      </c>
      <c r="I642" s="194"/>
    </row>
    <row r="643" spans="1:9" x14ac:dyDescent="0.2">
      <c r="A643" s="37" t="s">
        <v>1686</v>
      </c>
      <c r="B643" s="38" t="s">
        <v>42</v>
      </c>
      <c r="C643" s="39" t="s">
        <v>43</v>
      </c>
      <c r="D643" s="39" t="s">
        <v>3</v>
      </c>
      <c r="E643" s="38" t="s">
        <v>44</v>
      </c>
      <c r="F643" s="38" t="s">
        <v>45</v>
      </c>
      <c r="G643" s="39" t="s">
        <v>46</v>
      </c>
      <c r="H643" s="40" t="s">
        <v>4</v>
      </c>
      <c r="I643" s="194"/>
    </row>
    <row r="644" spans="1:9" ht="29.25" x14ac:dyDescent="0.2">
      <c r="A644" s="37" t="s">
        <v>60</v>
      </c>
      <c r="B644" s="38" t="s">
        <v>1687</v>
      </c>
      <c r="C644" s="39" t="s">
        <v>69</v>
      </c>
      <c r="D644" s="39" t="s">
        <v>1688</v>
      </c>
      <c r="E644" s="38" t="s">
        <v>71</v>
      </c>
      <c r="F644" s="38" t="s">
        <v>6</v>
      </c>
      <c r="G644" s="39">
        <v>103.27</v>
      </c>
      <c r="H644" s="40">
        <v>103.27</v>
      </c>
      <c r="I644" s="194"/>
    </row>
    <row r="645" spans="1:9" x14ac:dyDescent="0.2">
      <c r="A645" s="37" t="s">
        <v>3165</v>
      </c>
      <c r="B645" s="38" t="s">
        <v>3365</v>
      </c>
      <c r="C645" s="39" t="s">
        <v>56</v>
      </c>
      <c r="D645" s="39" t="s">
        <v>3366</v>
      </c>
      <c r="E645" s="38" t="s">
        <v>3142</v>
      </c>
      <c r="F645" s="38" t="s">
        <v>3788</v>
      </c>
      <c r="G645" s="39">
        <v>20.68</v>
      </c>
      <c r="H645" s="40">
        <v>7.61</v>
      </c>
      <c r="I645" s="194"/>
    </row>
    <row r="646" spans="1:9" x14ac:dyDescent="0.2">
      <c r="A646" s="37" t="s">
        <v>3165</v>
      </c>
      <c r="B646" s="38" t="s">
        <v>3322</v>
      </c>
      <c r="C646" s="39" t="s">
        <v>56</v>
      </c>
      <c r="D646" s="39" t="s">
        <v>3323</v>
      </c>
      <c r="E646" s="38" t="s">
        <v>3142</v>
      </c>
      <c r="F646" s="38" t="s">
        <v>3788</v>
      </c>
      <c r="G646" s="39">
        <v>25.04</v>
      </c>
      <c r="H646" s="40">
        <v>9.2100000000000009</v>
      </c>
      <c r="I646" s="194"/>
    </row>
    <row r="647" spans="1:9" x14ac:dyDescent="0.2">
      <c r="A647" s="37" t="s">
        <v>66</v>
      </c>
      <c r="B647" s="38" t="s">
        <v>3789</v>
      </c>
      <c r="C647" s="39" t="s">
        <v>56</v>
      </c>
      <c r="D647" s="39" t="s">
        <v>3790</v>
      </c>
      <c r="E647" s="38" t="s">
        <v>71</v>
      </c>
      <c r="F647" s="38" t="s">
        <v>3791</v>
      </c>
      <c r="G647" s="39">
        <v>24.98</v>
      </c>
      <c r="H647" s="40">
        <v>5.77</v>
      </c>
      <c r="I647" s="194"/>
    </row>
    <row r="648" spans="1:9" x14ac:dyDescent="0.2">
      <c r="A648" s="37" t="s">
        <v>66</v>
      </c>
      <c r="B648" s="38" t="s">
        <v>3414</v>
      </c>
      <c r="C648" s="39" t="s">
        <v>56</v>
      </c>
      <c r="D648" s="39" t="s">
        <v>3415</v>
      </c>
      <c r="E648" s="38" t="s">
        <v>71</v>
      </c>
      <c r="F648" s="38" t="s">
        <v>3792</v>
      </c>
      <c r="G648" s="39">
        <v>86.73</v>
      </c>
      <c r="H648" s="40">
        <v>5.37</v>
      </c>
      <c r="I648" s="194"/>
    </row>
    <row r="649" spans="1:9" x14ac:dyDescent="0.2">
      <c r="A649" s="37" t="s">
        <v>66</v>
      </c>
      <c r="B649" s="38" t="s">
        <v>3417</v>
      </c>
      <c r="C649" s="39" t="s">
        <v>56</v>
      </c>
      <c r="D649" s="39" t="s">
        <v>3418</v>
      </c>
      <c r="E649" s="38" t="s">
        <v>71</v>
      </c>
      <c r="F649" s="38" t="s">
        <v>3793</v>
      </c>
      <c r="G649" s="39">
        <v>3.08</v>
      </c>
      <c r="H649" s="40">
        <v>0.16</v>
      </c>
      <c r="I649" s="194"/>
    </row>
    <row r="650" spans="1:9" x14ac:dyDescent="0.2">
      <c r="A650" s="37" t="s">
        <v>66</v>
      </c>
      <c r="B650" s="38" t="s">
        <v>3794</v>
      </c>
      <c r="C650" s="39" t="s">
        <v>56</v>
      </c>
      <c r="D650" s="39" t="s">
        <v>3795</v>
      </c>
      <c r="E650" s="38" t="s">
        <v>71</v>
      </c>
      <c r="F650" s="38" t="s">
        <v>6</v>
      </c>
      <c r="G650" s="39">
        <v>56.56</v>
      </c>
      <c r="H650" s="40">
        <v>56.56</v>
      </c>
      <c r="I650" s="194"/>
    </row>
    <row r="651" spans="1:9" x14ac:dyDescent="0.2">
      <c r="A651" s="37" t="s">
        <v>66</v>
      </c>
      <c r="B651" s="38" t="s">
        <v>3796</v>
      </c>
      <c r="C651" s="39" t="s">
        <v>56</v>
      </c>
      <c r="D651" s="39" t="s">
        <v>3797</v>
      </c>
      <c r="E651" s="38" t="s">
        <v>71</v>
      </c>
      <c r="F651" s="38" t="s">
        <v>6</v>
      </c>
      <c r="G651" s="39">
        <v>18.59</v>
      </c>
      <c r="H651" s="40">
        <v>18.59</v>
      </c>
      <c r="I651" s="194"/>
    </row>
    <row r="652" spans="1:9" x14ac:dyDescent="0.2">
      <c r="A652" s="37" t="s">
        <v>1742</v>
      </c>
      <c r="B652" s="38" t="s">
        <v>42</v>
      </c>
      <c r="C652" s="39" t="s">
        <v>43</v>
      </c>
      <c r="D652" s="39" t="s">
        <v>3</v>
      </c>
      <c r="E652" s="38" t="s">
        <v>44</v>
      </c>
      <c r="F652" s="38" t="s">
        <v>45</v>
      </c>
      <c r="G652" s="39" t="s">
        <v>46</v>
      </c>
      <c r="H652" s="40" t="s">
        <v>4</v>
      </c>
      <c r="I652" s="194"/>
    </row>
    <row r="653" spans="1:9" x14ac:dyDescent="0.2">
      <c r="A653" s="37" t="s">
        <v>60</v>
      </c>
      <c r="B653" s="38" t="s">
        <v>1743</v>
      </c>
      <c r="C653" s="39" t="s">
        <v>69</v>
      </c>
      <c r="D653" s="39" t="s">
        <v>1744</v>
      </c>
      <c r="E653" s="38" t="s">
        <v>71</v>
      </c>
      <c r="F653" s="38" t="s">
        <v>6</v>
      </c>
      <c r="G653" s="39">
        <v>23.82</v>
      </c>
      <c r="H653" s="40">
        <v>23.82</v>
      </c>
      <c r="I653" s="194"/>
    </row>
    <row r="654" spans="1:9" x14ac:dyDescent="0.2">
      <c r="A654" s="37" t="s">
        <v>3165</v>
      </c>
      <c r="B654" s="38" t="s">
        <v>3365</v>
      </c>
      <c r="C654" s="39" t="s">
        <v>56</v>
      </c>
      <c r="D654" s="39" t="s">
        <v>3366</v>
      </c>
      <c r="E654" s="38" t="s">
        <v>3142</v>
      </c>
      <c r="F654" s="38" t="s">
        <v>3665</v>
      </c>
      <c r="G654" s="39">
        <v>20.68</v>
      </c>
      <c r="H654" s="40">
        <v>6.82</v>
      </c>
      <c r="I654" s="194"/>
    </row>
    <row r="655" spans="1:9" x14ac:dyDescent="0.2">
      <c r="A655" s="37" t="s">
        <v>3165</v>
      </c>
      <c r="B655" s="38" t="s">
        <v>3322</v>
      </c>
      <c r="C655" s="39" t="s">
        <v>56</v>
      </c>
      <c r="D655" s="39" t="s">
        <v>3323</v>
      </c>
      <c r="E655" s="38" t="s">
        <v>3142</v>
      </c>
      <c r="F655" s="38" t="s">
        <v>3665</v>
      </c>
      <c r="G655" s="39">
        <v>25.04</v>
      </c>
      <c r="H655" s="40">
        <v>8.26</v>
      </c>
      <c r="I655" s="194"/>
    </row>
    <row r="656" spans="1:9" ht="19.5" x14ac:dyDescent="0.2">
      <c r="A656" s="37" t="s">
        <v>66</v>
      </c>
      <c r="B656" s="38" t="s">
        <v>3689</v>
      </c>
      <c r="C656" s="39" t="s">
        <v>56</v>
      </c>
      <c r="D656" s="39" t="s">
        <v>3690</v>
      </c>
      <c r="E656" s="38" t="s">
        <v>71</v>
      </c>
      <c r="F656" s="38" t="s">
        <v>3798</v>
      </c>
      <c r="G656" s="39">
        <v>31.59</v>
      </c>
      <c r="H656" s="40">
        <v>2.9</v>
      </c>
      <c r="I656" s="194"/>
    </row>
    <row r="657" spans="1:9" x14ac:dyDescent="0.2">
      <c r="A657" s="37" t="s">
        <v>66</v>
      </c>
      <c r="B657" s="38" t="s">
        <v>3799</v>
      </c>
      <c r="C657" s="39" t="s">
        <v>56</v>
      </c>
      <c r="D657" s="39" t="s">
        <v>3800</v>
      </c>
      <c r="E657" s="38" t="s">
        <v>71</v>
      </c>
      <c r="F657" s="38" t="s">
        <v>6</v>
      </c>
      <c r="G657" s="39">
        <v>3.88</v>
      </c>
      <c r="H657" s="40">
        <v>3.88</v>
      </c>
      <c r="I657" s="194"/>
    </row>
    <row r="658" spans="1:9" x14ac:dyDescent="0.2">
      <c r="A658" s="37" t="s">
        <v>66</v>
      </c>
      <c r="B658" s="38" t="s">
        <v>3801</v>
      </c>
      <c r="C658" s="39" t="s">
        <v>3233</v>
      </c>
      <c r="D658" s="39" t="s">
        <v>3802</v>
      </c>
      <c r="E658" s="38" t="s">
        <v>476</v>
      </c>
      <c r="F658" s="38" t="s">
        <v>8</v>
      </c>
      <c r="G658" s="39">
        <v>0.98</v>
      </c>
      <c r="H658" s="40">
        <v>1.96</v>
      </c>
      <c r="I658" s="194"/>
    </row>
    <row r="659" spans="1:9" x14ac:dyDescent="0.2">
      <c r="A659" s="37" t="s">
        <v>1766</v>
      </c>
      <c r="B659" s="38" t="s">
        <v>42</v>
      </c>
      <c r="C659" s="39" t="s">
        <v>43</v>
      </c>
      <c r="D659" s="39" t="s">
        <v>3</v>
      </c>
      <c r="E659" s="38" t="s">
        <v>44</v>
      </c>
      <c r="F659" s="38" t="s">
        <v>45</v>
      </c>
      <c r="G659" s="39" t="s">
        <v>46</v>
      </c>
      <c r="H659" s="40" t="s">
        <v>4</v>
      </c>
      <c r="I659" s="194"/>
    </row>
    <row r="660" spans="1:9" x14ac:dyDescent="0.2">
      <c r="A660" s="37" t="s">
        <v>60</v>
      </c>
      <c r="B660" s="38" t="s">
        <v>1767</v>
      </c>
      <c r="C660" s="39" t="s">
        <v>69</v>
      </c>
      <c r="D660" s="39" t="s">
        <v>1768</v>
      </c>
      <c r="E660" s="38" t="s">
        <v>71</v>
      </c>
      <c r="F660" s="38" t="s">
        <v>6</v>
      </c>
      <c r="G660" s="39">
        <v>70.36</v>
      </c>
      <c r="H660" s="40">
        <v>70.36</v>
      </c>
      <c r="I660" s="194"/>
    </row>
    <row r="661" spans="1:9" x14ac:dyDescent="0.2">
      <c r="A661" s="37" t="s">
        <v>3165</v>
      </c>
      <c r="B661" s="38" t="s">
        <v>3365</v>
      </c>
      <c r="C661" s="39" t="s">
        <v>56</v>
      </c>
      <c r="D661" s="39" t="s">
        <v>3366</v>
      </c>
      <c r="E661" s="38" t="s">
        <v>3142</v>
      </c>
      <c r="F661" s="38" t="s">
        <v>3803</v>
      </c>
      <c r="G661" s="39">
        <v>20.68</v>
      </c>
      <c r="H661" s="40">
        <v>18.670000000000002</v>
      </c>
      <c r="I661" s="194"/>
    </row>
    <row r="662" spans="1:9" x14ac:dyDescent="0.2">
      <c r="A662" s="37" t="s">
        <v>3165</v>
      </c>
      <c r="B662" s="38" t="s">
        <v>3322</v>
      </c>
      <c r="C662" s="39" t="s">
        <v>56</v>
      </c>
      <c r="D662" s="39" t="s">
        <v>3323</v>
      </c>
      <c r="E662" s="38" t="s">
        <v>3142</v>
      </c>
      <c r="F662" s="38" t="s">
        <v>3803</v>
      </c>
      <c r="G662" s="39">
        <v>25.04</v>
      </c>
      <c r="H662" s="40">
        <v>22.61</v>
      </c>
      <c r="I662" s="194"/>
    </row>
    <row r="663" spans="1:9" x14ac:dyDescent="0.2">
      <c r="A663" s="37" t="s">
        <v>66</v>
      </c>
      <c r="B663" s="38" t="s">
        <v>3804</v>
      </c>
      <c r="C663" s="39" t="s">
        <v>3341</v>
      </c>
      <c r="D663" s="39" t="s">
        <v>5019</v>
      </c>
      <c r="E663" s="38" t="s">
        <v>71</v>
      </c>
      <c r="F663" s="38" t="s">
        <v>6</v>
      </c>
      <c r="G663" s="39">
        <v>2.62</v>
      </c>
      <c r="H663" s="40">
        <v>2.62</v>
      </c>
      <c r="I663" s="194"/>
    </row>
    <row r="664" spans="1:9" x14ac:dyDescent="0.2">
      <c r="A664" s="37" t="s">
        <v>66</v>
      </c>
      <c r="B664" s="38" t="s">
        <v>3806</v>
      </c>
      <c r="C664" s="39" t="s">
        <v>3341</v>
      </c>
      <c r="D664" s="39" t="s">
        <v>3807</v>
      </c>
      <c r="E664" s="38" t="s">
        <v>71</v>
      </c>
      <c r="F664" s="38" t="s">
        <v>6</v>
      </c>
      <c r="G664" s="39">
        <v>2.94</v>
      </c>
      <c r="H664" s="40">
        <v>2.94</v>
      </c>
      <c r="I664" s="194"/>
    </row>
    <row r="665" spans="1:9" x14ac:dyDescent="0.2">
      <c r="A665" s="37" t="s">
        <v>66</v>
      </c>
      <c r="B665" s="38" t="s">
        <v>3808</v>
      </c>
      <c r="C665" s="39" t="s">
        <v>3341</v>
      </c>
      <c r="D665" s="39" t="s">
        <v>3809</v>
      </c>
      <c r="E665" s="38" t="s">
        <v>71</v>
      </c>
      <c r="F665" s="38" t="s">
        <v>6</v>
      </c>
      <c r="G665" s="39">
        <v>21.37</v>
      </c>
      <c r="H665" s="40">
        <v>21.37</v>
      </c>
      <c r="I665" s="194"/>
    </row>
    <row r="666" spans="1:9" x14ac:dyDescent="0.2">
      <c r="A666" s="37" t="s">
        <v>66</v>
      </c>
      <c r="B666" s="38" t="s">
        <v>3810</v>
      </c>
      <c r="C666" s="39" t="s">
        <v>3341</v>
      </c>
      <c r="D666" s="39" t="s">
        <v>3811</v>
      </c>
      <c r="E666" s="38" t="s">
        <v>71</v>
      </c>
      <c r="F666" s="38" t="s">
        <v>3445</v>
      </c>
      <c r="G666" s="39">
        <v>53.77</v>
      </c>
      <c r="H666" s="40">
        <v>2.15</v>
      </c>
      <c r="I666" s="194"/>
    </row>
    <row r="667" spans="1:9" x14ac:dyDescent="0.2">
      <c r="A667" s="37" t="s">
        <v>1779</v>
      </c>
      <c r="B667" s="38" t="s">
        <v>42</v>
      </c>
      <c r="C667" s="39" t="s">
        <v>43</v>
      </c>
      <c r="D667" s="39" t="s">
        <v>3</v>
      </c>
      <c r="E667" s="38" t="s">
        <v>44</v>
      </c>
      <c r="F667" s="38" t="s">
        <v>45</v>
      </c>
      <c r="G667" s="39" t="s">
        <v>46</v>
      </c>
      <c r="H667" s="40" t="s">
        <v>4</v>
      </c>
      <c r="I667" s="194"/>
    </row>
    <row r="668" spans="1:9" x14ac:dyDescent="0.2">
      <c r="A668" s="37" t="s">
        <v>60</v>
      </c>
      <c r="B668" s="38" t="s">
        <v>1780</v>
      </c>
      <c r="C668" s="39" t="s">
        <v>69</v>
      </c>
      <c r="D668" s="39" t="s">
        <v>1781</v>
      </c>
      <c r="E668" s="38" t="s">
        <v>71</v>
      </c>
      <c r="F668" s="38" t="s">
        <v>6</v>
      </c>
      <c r="G668" s="39">
        <v>91.32</v>
      </c>
      <c r="H668" s="40">
        <v>91.32</v>
      </c>
      <c r="I668" s="194"/>
    </row>
    <row r="669" spans="1:9" x14ac:dyDescent="0.2">
      <c r="A669" s="37" t="s">
        <v>3165</v>
      </c>
      <c r="B669" s="38" t="s">
        <v>3365</v>
      </c>
      <c r="C669" s="39" t="s">
        <v>56</v>
      </c>
      <c r="D669" s="39" t="s">
        <v>3366</v>
      </c>
      <c r="E669" s="38" t="s">
        <v>3142</v>
      </c>
      <c r="F669" s="38" t="s">
        <v>3407</v>
      </c>
      <c r="G669" s="39">
        <v>20.68</v>
      </c>
      <c r="H669" s="40">
        <v>10.07</v>
      </c>
      <c r="I669" s="194"/>
    </row>
    <row r="670" spans="1:9" x14ac:dyDescent="0.2">
      <c r="A670" s="37" t="s">
        <v>3165</v>
      </c>
      <c r="B670" s="38" t="s">
        <v>3322</v>
      </c>
      <c r="C670" s="39" t="s">
        <v>56</v>
      </c>
      <c r="D670" s="39" t="s">
        <v>3323</v>
      </c>
      <c r="E670" s="38" t="s">
        <v>3142</v>
      </c>
      <c r="F670" s="38" t="s">
        <v>3407</v>
      </c>
      <c r="G670" s="39">
        <v>25.04</v>
      </c>
      <c r="H670" s="40">
        <v>12.19</v>
      </c>
      <c r="I670" s="194"/>
    </row>
    <row r="671" spans="1:9" ht="19.5" x14ac:dyDescent="0.2">
      <c r="A671" s="37" t="s">
        <v>66</v>
      </c>
      <c r="B671" s="38" t="s">
        <v>3812</v>
      </c>
      <c r="C671" s="39" t="s">
        <v>69</v>
      </c>
      <c r="D671" s="39" t="s">
        <v>3813</v>
      </c>
      <c r="E671" s="38" t="s">
        <v>1489</v>
      </c>
      <c r="F671" s="38" t="s">
        <v>6</v>
      </c>
      <c r="G671" s="39">
        <v>69.06</v>
      </c>
      <c r="H671" s="40">
        <v>69.06</v>
      </c>
      <c r="I671" s="194"/>
    </row>
    <row r="672" spans="1:9" x14ac:dyDescent="0.2">
      <c r="A672" s="37" t="s">
        <v>1783</v>
      </c>
      <c r="B672" s="38" t="s">
        <v>42</v>
      </c>
      <c r="C672" s="39" t="s">
        <v>43</v>
      </c>
      <c r="D672" s="39" t="s">
        <v>3</v>
      </c>
      <c r="E672" s="38" t="s">
        <v>44</v>
      </c>
      <c r="F672" s="38" t="s">
        <v>45</v>
      </c>
      <c r="G672" s="39" t="s">
        <v>46</v>
      </c>
      <c r="H672" s="40" t="s">
        <v>4</v>
      </c>
      <c r="I672" s="194"/>
    </row>
    <row r="673" spans="1:9" x14ac:dyDescent="0.2">
      <c r="A673" s="37" t="s">
        <v>60</v>
      </c>
      <c r="B673" s="38" t="s">
        <v>1784</v>
      </c>
      <c r="C673" s="39" t="s">
        <v>69</v>
      </c>
      <c r="D673" s="39" t="s">
        <v>1785</v>
      </c>
      <c r="E673" s="38" t="s">
        <v>71</v>
      </c>
      <c r="F673" s="38" t="s">
        <v>6</v>
      </c>
      <c r="G673" s="39">
        <v>135.27000000000001</v>
      </c>
      <c r="H673" s="40">
        <v>135.27000000000001</v>
      </c>
      <c r="I673" s="194"/>
    </row>
    <row r="674" spans="1:9" x14ac:dyDescent="0.2">
      <c r="A674" s="37" t="s">
        <v>3165</v>
      </c>
      <c r="B674" s="38" t="s">
        <v>3365</v>
      </c>
      <c r="C674" s="39" t="s">
        <v>56</v>
      </c>
      <c r="D674" s="39" t="s">
        <v>3366</v>
      </c>
      <c r="E674" s="38" t="s">
        <v>3142</v>
      </c>
      <c r="F674" s="38" t="s">
        <v>3814</v>
      </c>
      <c r="G674" s="39">
        <v>20.68</v>
      </c>
      <c r="H674" s="40">
        <v>17.32</v>
      </c>
      <c r="I674" s="194"/>
    </row>
    <row r="675" spans="1:9" x14ac:dyDescent="0.2">
      <c r="A675" s="37" t="s">
        <v>3165</v>
      </c>
      <c r="B675" s="38" t="s">
        <v>3322</v>
      </c>
      <c r="C675" s="39" t="s">
        <v>56</v>
      </c>
      <c r="D675" s="39" t="s">
        <v>3323</v>
      </c>
      <c r="E675" s="38" t="s">
        <v>3142</v>
      </c>
      <c r="F675" s="38" t="s">
        <v>3814</v>
      </c>
      <c r="G675" s="39">
        <v>25.04</v>
      </c>
      <c r="H675" s="40">
        <v>20.98</v>
      </c>
      <c r="I675" s="194"/>
    </row>
    <row r="676" spans="1:9" ht="19.5" x14ac:dyDescent="0.2">
      <c r="A676" s="37" t="s">
        <v>66</v>
      </c>
      <c r="B676" s="38" t="s">
        <v>3815</v>
      </c>
      <c r="C676" s="39" t="s">
        <v>69</v>
      </c>
      <c r="D676" s="39" t="s">
        <v>3816</v>
      </c>
      <c r="E676" s="38" t="s">
        <v>71</v>
      </c>
      <c r="F676" s="38" t="s">
        <v>6</v>
      </c>
      <c r="G676" s="39">
        <v>96.97</v>
      </c>
      <c r="H676" s="40">
        <v>96.97</v>
      </c>
      <c r="I676" s="194"/>
    </row>
    <row r="677" spans="1:9" x14ac:dyDescent="0.2">
      <c r="A677" s="37" t="s">
        <v>1788</v>
      </c>
      <c r="B677" s="38" t="s">
        <v>42</v>
      </c>
      <c r="C677" s="39" t="s">
        <v>43</v>
      </c>
      <c r="D677" s="39" t="s">
        <v>3</v>
      </c>
      <c r="E677" s="38" t="s">
        <v>44</v>
      </c>
      <c r="F677" s="38" t="s">
        <v>45</v>
      </c>
      <c r="G677" s="39" t="s">
        <v>46</v>
      </c>
      <c r="H677" s="40" t="s">
        <v>4</v>
      </c>
      <c r="I677" s="194"/>
    </row>
    <row r="678" spans="1:9" x14ac:dyDescent="0.2">
      <c r="A678" s="37" t="s">
        <v>60</v>
      </c>
      <c r="B678" s="38" t="s">
        <v>1789</v>
      </c>
      <c r="C678" s="39" t="s">
        <v>69</v>
      </c>
      <c r="D678" s="39" t="s">
        <v>1790</v>
      </c>
      <c r="E678" s="38" t="s">
        <v>71</v>
      </c>
      <c r="F678" s="38" t="s">
        <v>6</v>
      </c>
      <c r="G678" s="39">
        <v>93.76</v>
      </c>
      <c r="H678" s="40">
        <v>93.76</v>
      </c>
      <c r="I678" s="194"/>
    </row>
    <row r="679" spans="1:9" x14ac:dyDescent="0.2">
      <c r="A679" s="37" t="s">
        <v>3165</v>
      </c>
      <c r="B679" s="38" t="s">
        <v>3322</v>
      </c>
      <c r="C679" s="39" t="s">
        <v>56</v>
      </c>
      <c r="D679" s="39" t="s">
        <v>3323</v>
      </c>
      <c r="E679" s="38" t="s">
        <v>3142</v>
      </c>
      <c r="F679" s="38" t="s">
        <v>3239</v>
      </c>
      <c r="G679" s="39">
        <v>25.04</v>
      </c>
      <c r="H679" s="40">
        <v>5</v>
      </c>
      <c r="I679" s="194"/>
    </row>
    <row r="680" spans="1:9" ht="19.5" x14ac:dyDescent="0.2">
      <c r="A680" s="37" t="s">
        <v>66</v>
      </c>
      <c r="B680" s="38" t="s">
        <v>3817</v>
      </c>
      <c r="C680" s="39" t="s">
        <v>3233</v>
      </c>
      <c r="D680" s="39" t="s">
        <v>3818</v>
      </c>
      <c r="E680" s="38" t="s">
        <v>476</v>
      </c>
      <c r="F680" s="38" t="s">
        <v>6</v>
      </c>
      <c r="G680" s="39">
        <v>88.76</v>
      </c>
      <c r="H680" s="40">
        <v>88.76</v>
      </c>
      <c r="I680" s="194"/>
    </row>
    <row r="681" spans="1:9" x14ac:dyDescent="0.2">
      <c r="A681" s="37" t="s">
        <v>1792</v>
      </c>
      <c r="B681" s="38" t="s">
        <v>42</v>
      </c>
      <c r="C681" s="39" t="s">
        <v>43</v>
      </c>
      <c r="D681" s="39" t="s">
        <v>3</v>
      </c>
      <c r="E681" s="38" t="s">
        <v>44</v>
      </c>
      <c r="F681" s="38" t="s">
        <v>45</v>
      </c>
      <c r="G681" s="39" t="s">
        <v>46</v>
      </c>
      <c r="H681" s="40" t="s">
        <v>4</v>
      </c>
      <c r="I681" s="194"/>
    </row>
    <row r="682" spans="1:9" x14ac:dyDescent="0.2">
      <c r="A682" s="37" t="s">
        <v>60</v>
      </c>
      <c r="B682" s="38" t="s">
        <v>1793</v>
      </c>
      <c r="C682" s="39" t="s">
        <v>69</v>
      </c>
      <c r="D682" s="39" t="s">
        <v>1794</v>
      </c>
      <c r="E682" s="38" t="s">
        <v>71</v>
      </c>
      <c r="F682" s="38" t="s">
        <v>6</v>
      </c>
      <c r="G682" s="39">
        <v>36.4</v>
      </c>
      <c r="H682" s="40">
        <v>36.4</v>
      </c>
      <c r="I682" s="194"/>
    </row>
    <row r="683" spans="1:9" x14ac:dyDescent="0.2">
      <c r="A683" s="37" t="s">
        <v>3165</v>
      </c>
      <c r="B683" s="38" t="s">
        <v>3174</v>
      </c>
      <c r="C683" s="39" t="s">
        <v>56</v>
      </c>
      <c r="D683" s="39" t="s">
        <v>3175</v>
      </c>
      <c r="E683" s="38" t="s">
        <v>3142</v>
      </c>
      <c r="F683" s="38" t="s">
        <v>3333</v>
      </c>
      <c r="G683" s="39">
        <v>20.74</v>
      </c>
      <c r="H683" s="40">
        <v>10.37</v>
      </c>
      <c r="I683" s="194"/>
    </row>
    <row r="684" spans="1:9" x14ac:dyDescent="0.2">
      <c r="A684" s="37" t="s">
        <v>3165</v>
      </c>
      <c r="B684" s="38" t="s">
        <v>3322</v>
      </c>
      <c r="C684" s="39" t="s">
        <v>56</v>
      </c>
      <c r="D684" s="39" t="s">
        <v>3323</v>
      </c>
      <c r="E684" s="38" t="s">
        <v>3142</v>
      </c>
      <c r="F684" s="38" t="s">
        <v>3333</v>
      </c>
      <c r="G684" s="39">
        <v>25.04</v>
      </c>
      <c r="H684" s="40">
        <v>12.52</v>
      </c>
      <c r="I684" s="194"/>
    </row>
    <row r="685" spans="1:9" ht="19.5" x14ac:dyDescent="0.2">
      <c r="A685" s="37" t="s">
        <v>66</v>
      </c>
      <c r="B685" s="38" t="s">
        <v>3819</v>
      </c>
      <c r="C685" s="39" t="s">
        <v>69</v>
      </c>
      <c r="D685" s="39" t="s">
        <v>3820</v>
      </c>
      <c r="E685" s="38" t="s">
        <v>71</v>
      </c>
      <c r="F685" s="38" t="s">
        <v>6</v>
      </c>
      <c r="G685" s="39">
        <v>12.57</v>
      </c>
      <c r="H685" s="40">
        <v>12.57</v>
      </c>
      <c r="I685" s="194"/>
    </row>
    <row r="686" spans="1:9" x14ac:dyDescent="0.2">
      <c r="A686" s="37" t="s">
        <v>66</v>
      </c>
      <c r="B686" s="38" t="s">
        <v>3336</v>
      </c>
      <c r="C686" s="39" t="s">
        <v>56</v>
      </c>
      <c r="D686" s="39" t="s">
        <v>3337</v>
      </c>
      <c r="E686" s="38" t="s">
        <v>71</v>
      </c>
      <c r="F686" s="38" t="s">
        <v>3821</v>
      </c>
      <c r="G686" s="39">
        <v>5</v>
      </c>
      <c r="H686" s="40">
        <v>0.94</v>
      </c>
      <c r="I686" s="194"/>
    </row>
    <row r="687" spans="1:9" x14ac:dyDescent="0.2">
      <c r="A687" s="37" t="s">
        <v>1796</v>
      </c>
      <c r="B687" s="38" t="s">
        <v>42</v>
      </c>
      <c r="C687" s="39" t="s">
        <v>43</v>
      </c>
      <c r="D687" s="39" t="s">
        <v>3</v>
      </c>
      <c r="E687" s="38" t="s">
        <v>44</v>
      </c>
      <c r="F687" s="38" t="s">
        <v>45</v>
      </c>
      <c r="G687" s="39" t="s">
        <v>46</v>
      </c>
      <c r="H687" s="40" t="s">
        <v>4</v>
      </c>
      <c r="I687" s="194"/>
    </row>
    <row r="688" spans="1:9" x14ac:dyDescent="0.2">
      <c r="A688" s="37" t="s">
        <v>60</v>
      </c>
      <c r="B688" s="38" t="s">
        <v>1797</v>
      </c>
      <c r="C688" s="39" t="s">
        <v>69</v>
      </c>
      <c r="D688" s="39" t="s">
        <v>1798</v>
      </c>
      <c r="E688" s="38" t="s">
        <v>1799</v>
      </c>
      <c r="F688" s="38" t="s">
        <v>6</v>
      </c>
      <c r="G688" s="39">
        <v>1034.3399999999999</v>
      </c>
      <c r="H688" s="40">
        <v>1034.3399999999999</v>
      </c>
      <c r="I688" s="194"/>
    </row>
    <row r="689" spans="1:9" x14ac:dyDescent="0.2">
      <c r="A689" s="37" t="s">
        <v>3165</v>
      </c>
      <c r="B689" s="38" t="s">
        <v>3322</v>
      </c>
      <c r="C689" s="39" t="s">
        <v>56</v>
      </c>
      <c r="D689" s="39" t="s">
        <v>3323</v>
      </c>
      <c r="E689" s="38" t="s">
        <v>3142</v>
      </c>
      <c r="F689" s="38" t="s">
        <v>3822</v>
      </c>
      <c r="G689" s="39">
        <v>25.04</v>
      </c>
      <c r="H689" s="40">
        <v>15.27</v>
      </c>
      <c r="I689" s="194"/>
    </row>
    <row r="690" spans="1:9" x14ac:dyDescent="0.2">
      <c r="A690" s="37" t="s">
        <v>3165</v>
      </c>
      <c r="B690" s="38" t="s">
        <v>3365</v>
      </c>
      <c r="C690" s="39" t="s">
        <v>56</v>
      </c>
      <c r="D690" s="39" t="s">
        <v>3366</v>
      </c>
      <c r="E690" s="38" t="s">
        <v>3142</v>
      </c>
      <c r="F690" s="38" t="s">
        <v>3822</v>
      </c>
      <c r="G690" s="39">
        <v>20.68</v>
      </c>
      <c r="H690" s="40">
        <v>12.61</v>
      </c>
      <c r="I690" s="194"/>
    </row>
    <row r="691" spans="1:9" x14ac:dyDescent="0.2">
      <c r="A691" s="37" t="s">
        <v>66</v>
      </c>
      <c r="B691" s="38" t="s">
        <v>3336</v>
      </c>
      <c r="C691" s="39" t="s">
        <v>56</v>
      </c>
      <c r="D691" s="39" t="s">
        <v>3337</v>
      </c>
      <c r="E691" s="38" t="s">
        <v>71</v>
      </c>
      <c r="F691" s="38" t="s">
        <v>3823</v>
      </c>
      <c r="G691" s="39">
        <v>5</v>
      </c>
      <c r="H691" s="40">
        <v>0.47</v>
      </c>
      <c r="I691" s="194"/>
    </row>
    <row r="692" spans="1:9" ht="19.5" x14ac:dyDescent="0.2">
      <c r="A692" s="37" t="s">
        <v>66</v>
      </c>
      <c r="B692" s="38" t="s">
        <v>3824</v>
      </c>
      <c r="C692" s="39" t="s">
        <v>3397</v>
      </c>
      <c r="D692" s="39" t="s">
        <v>4991</v>
      </c>
      <c r="E692" s="38" t="s">
        <v>71</v>
      </c>
      <c r="F692" s="38" t="s">
        <v>6</v>
      </c>
      <c r="G692" s="39">
        <v>1005.99</v>
      </c>
      <c r="H692" s="40">
        <v>1005.99</v>
      </c>
      <c r="I692" s="194"/>
    </row>
    <row r="693" spans="1:9" x14ac:dyDescent="0.2">
      <c r="A693" s="37" t="s">
        <v>1801</v>
      </c>
      <c r="B693" s="38" t="s">
        <v>42</v>
      </c>
      <c r="C693" s="39" t="s">
        <v>43</v>
      </c>
      <c r="D693" s="39" t="s">
        <v>3</v>
      </c>
      <c r="E693" s="38" t="s">
        <v>44</v>
      </c>
      <c r="F693" s="38" t="s">
        <v>45</v>
      </c>
      <c r="G693" s="39" t="s">
        <v>46</v>
      </c>
      <c r="H693" s="40" t="s">
        <v>4</v>
      </c>
      <c r="I693" s="194"/>
    </row>
    <row r="694" spans="1:9" ht="29.25" x14ac:dyDescent="0.2">
      <c r="A694" s="37" t="s">
        <v>60</v>
      </c>
      <c r="B694" s="38" t="s">
        <v>1802</v>
      </c>
      <c r="C694" s="39" t="s">
        <v>69</v>
      </c>
      <c r="D694" s="39" t="s">
        <v>1803</v>
      </c>
      <c r="E694" s="38" t="s">
        <v>71</v>
      </c>
      <c r="F694" s="38" t="s">
        <v>6</v>
      </c>
      <c r="G694" s="39">
        <v>818.61</v>
      </c>
      <c r="H694" s="40">
        <v>818.61</v>
      </c>
      <c r="I694" s="194"/>
    </row>
    <row r="695" spans="1:9" x14ac:dyDescent="0.2">
      <c r="A695" s="37" t="s">
        <v>3165</v>
      </c>
      <c r="B695" s="38" t="s">
        <v>3365</v>
      </c>
      <c r="C695" s="39" t="s">
        <v>56</v>
      </c>
      <c r="D695" s="39" t="s">
        <v>3366</v>
      </c>
      <c r="E695" s="38" t="s">
        <v>3142</v>
      </c>
      <c r="F695" s="38" t="s">
        <v>3826</v>
      </c>
      <c r="G695" s="39">
        <v>20.68</v>
      </c>
      <c r="H695" s="40">
        <v>19.12</v>
      </c>
      <c r="I695" s="194"/>
    </row>
    <row r="696" spans="1:9" x14ac:dyDescent="0.2">
      <c r="A696" s="37" t="s">
        <v>3165</v>
      </c>
      <c r="B696" s="38" t="s">
        <v>3322</v>
      </c>
      <c r="C696" s="39" t="s">
        <v>56</v>
      </c>
      <c r="D696" s="39" t="s">
        <v>3323</v>
      </c>
      <c r="E696" s="38" t="s">
        <v>3142</v>
      </c>
      <c r="F696" s="38" t="s">
        <v>3826</v>
      </c>
      <c r="G696" s="39">
        <v>25.04</v>
      </c>
      <c r="H696" s="40">
        <v>23.15</v>
      </c>
      <c r="I696" s="194"/>
    </row>
    <row r="697" spans="1:9" x14ac:dyDescent="0.2">
      <c r="A697" s="37" t="s">
        <v>66</v>
      </c>
      <c r="B697" s="38" t="s">
        <v>3424</v>
      </c>
      <c r="C697" s="39" t="s">
        <v>56</v>
      </c>
      <c r="D697" s="39" t="s">
        <v>3425</v>
      </c>
      <c r="E697" s="38" t="s">
        <v>71</v>
      </c>
      <c r="F697" s="38" t="s">
        <v>3827</v>
      </c>
      <c r="G697" s="39">
        <v>18.440000000000001</v>
      </c>
      <c r="H697" s="40">
        <v>0.35</v>
      </c>
      <c r="I697" s="194"/>
    </row>
    <row r="698" spans="1:9" x14ac:dyDescent="0.2">
      <c r="A698" s="37" t="s">
        <v>66</v>
      </c>
      <c r="B698" s="38" t="s">
        <v>3828</v>
      </c>
      <c r="C698" s="39" t="s">
        <v>3397</v>
      </c>
      <c r="D698" s="39" t="s">
        <v>3829</v>
      </c>
      <c r="E698" s="38" t="s">
        <v>71</v>
      </c>
      <c r="F698" s="38" t="s">
        <v>6</v>
      </c>
      <c r="G698" s="39">
        <v>199</v>
      </c>
      <c r="H698" s="40">
        <v>199</v>
      </c>
      <c r="I698" s="194"/>
    </row>
    <row r="699" spans="1:9" ht="19.5" x14ac:dyDescent="0.2">
      <c r="A699" s="37" t="s">
        <v>66</v>
      </c>
      <c r="B699" s="38" t="s">
        <v>3830</v>
      </c>
      <c r="C699" s="39" t="s">
        <v>3397</v>
      </c>
      <c r="D699" s="39" t="s">
        <v>4992</v>
      </c>
      <c r="E699" s="38" t="s">
        <v>71</v>
      </c>
      <c r="F699" s="38" t="s">
        <v>6</v>
      </c>
      <c r="G699" s="39">
        <v>576.99</v>
      </c>
      <c r="H699" s="40">
        <v>576.99</v>
      </c>
      <c r="I699" s="194"/>
    </row>
    <row r="700" spans="1:9" x14ac:dyDescent="0.2">
      <c r="A700" s="37" t="s">
        <v>1841</v>
      </c>
      <c r="B700" s="38" t="s">
        <v>42</v>
      </c>
      <c r="C700" s="39" t="s">
        <v>43</v>
      </c>
      <c r="D700" s="39" t="s">
        <v>3</v>
      </c>
      <c r="E700" s="38" t="s">
        <v>44</v>
      </c>
      <c r="F700" s="38" t="s">
        <v>45</v>
      </c>
      <c r="G700" s="39" t="s">
        <v>46</v>
      </c>
      <c r="H700" s="40" t="s">
        <v>4</v>
      </c>
      <c r="I700" s="194"/>
    </row>
    <row r="701" spans="1:9" ht="19.5" x14ac:dyDescent="0.2">
      <c r="A701" s="37" t="s">
        <v>60</v>
      </c>
      <c r="B701" s="38" t="s">
        <v>1842</v>
      </c>
      <c r="C701" s="39" t="s">
        <v>69</v>
      </c>
      <c r="D701" s="39" t="s">
        <v>1843</v>
      </c>
      <c r="E701" s="38" t="s">
        <v>58</v>
      </c>
      <c r="F701" s="38" t="s">
        <v>6</v>
      </c>
      <c r="G701" s="39">
        <v>815.39</v>
      </c>
      <c r="H701" s="40">
        <v>815.39</v>
      </c>
      <c r="I701" s="194"/>
    </row>
    <row r="702" spans="1:9" x14ac:dyDescent="0.2">
      <c r="A702" s="37" t="s">
        <v>3165</v>
      </c>
      <c r="B702" s="38" t="s">
        <v>3174</v>
      </c>
      <c r="C702" s="39" t="s">
        <v>56</v>
      </c>
      <c r="D702" s="39" t="s">
        <v>3175</v>
      </c>
      <c r="E702" s="38" t="s">
        <v>3142</v>
      </c>
      <c r="F702" s="38" t="s">
        <v>3832</v>
      </c>
      <c r="G702" s="39">
        <v>20.74</v>
      </c>
      <c r="H702" s="40">
        <v>13.48</v>
      </c>
      <c r="I702" s="194"/>
    </row>
    <row r="703" spans="1:9" x14ac:dyDescent="0.2">
      <c r="A703" s="37" t="s">
        <v>3165</v>
      </c>
      <c r="B703" s="38" t="s">
        <v>3171</v>
      </c>
      <c r="C703" s="39" t="s">
        <v>56</v>
      </c>
      <c r="D703" s="39" t="s">
        <v>3172</v>
      </c>
      <c r="E703" s="38" t="s">
        <v>3142</v>
      </c>
      <c r="F703" s="38" t="s">
        <v>3832</v>
      </c>
      <c r="G703" s="39">
        <v>25.75</v>
      </c>
      <c r="H703" s="40">
        <v>16.73</v>
      </c>
      <c r="I703" s="194"/>
    </row>
    <row r="704" spans="1:9" ht="19.5" x14ac:dyDescent="0.2">
      <c r="A704" s="37" t="s">
        <v>3165</v>
      </c>
      <c r="B704" s="38" t="s">
        <v>3833</v>
      </c>
      <c r="C704" s="39" t="s">
        <v>56</v>
      </c>
      <c r="D704" s="39" t="s">
        <v>3834</v>
      </c>
      <c r="E704" s="38" t="s">
        <v>131</v>
      </c>
      <c r="F704" s="38" t="s">
        <v>3835</v>
      </c>
      <c r="G704" s="39">
        <v>484.57</v>
      </c>
      <c r="H704" s="40">
        <v>12.11</v>
      </c>
      <c r="I704" s="194"/>
    </row>
    <row r="705" spans="1:9" ht="19.5" x14ac:dyDescent="0.2">
      <c r="A705" s="37" t="s">
        <v>66</v>
      </c>
      <c r="B705" s="38" t="s">
        <v>3547</v>
      </c>
      <c r="C705" s="39" t="s">
        <v>56</v>
      </c>
      <c r="D705" s="39" t="s">
        <v>3548</v>
      </c>
      <c r="E705" s="38" t="s">
        <v>58</v>
      </c>
      <c r="F705" s="38" t="s">
        <v>3190</v>
      </c>
      <c r="G705" s="39">
        <v>671.69</v>
      </c>
      <c r="H705" s="40">
        <v>705.27</v>
      </c>
      <c r="I705" s="194"/>
    </row>
    <row r="706" spans="1:9" x14ac:dyDescent="0.2">
      <c r="A706" s="37" t="s">
        <v>66</v>
      </c>
      <c r="B706" s="38" t="s">
        <v>3246</v>
      </c>
      <c r="C706" s="39" t="s">
        <v>56</v>
      </c>
      <c r="D706" s="39" t="s">
        <v>3247</v>
      </c>
      <c r="E706" s="38" t="s">
        <v>114</v>
      </c>
      <c r="F706" s="38" t="s">
        <v>3339</v>
      </c>
      <c r="G706" s="39">
        <v>5.16</v>
      </c>
      <c r="H706" s="40">
        <v>1.29</v>
      </c>
      <c r="I706" s="194"/>
    </row>
    <row r="707" spans="1:9" x14ac:dyDescent="0.2">
      <c r="A707" s="37" t="s">
        <v>66</v>
      </c>
      <c r="B707" s="38" t="s">
        <v>3678</v>
      </c>
      <c r="C707" s="39" t="s">
        <v>56</v>
      </c>
      <c r="D707" s="39" t="s">
        <v>3679</v>
      </c>
      <c r="E707" s="38" t="s">
        <v>71</v>
      </c>
      <c r="F707" s="38" t="s">
        <v>10</v>
      </c>
      <c r="G707" s="39">
        <v>22.17</v>
      </c>
      <c r="H707" s="40">
        <v>66.510000000000005</v>
      </c>
      <c r="I707" s="194"/>
    </row>
    <row r="708" spans="1:9" x14ac:dyDescent="0.2">
      <c r="A708" s="37" t="s">
        <v>1854</v>
      </c>
      <c r="B708" s="38" t="s">
        <v>42</v>
      </c>
      <c r="C708" s="39" t="s">
        <v>43</v>
      </c>
      <c r="D708" s="39" t="s">
        <v>3</v>
      </c>
      <c r="E708" s="38" t="s">
        <v>44</v>
      </c>
      <c r="F708" s="38" t="s">
        <v>45</v>
      </c>
      <c r="G708" s="39" t="s">
        <v>46</v>
      </c>
      <c r="H708" s="40" t="s">
        <v>4</v>
      </c>
      <c r="I708" s="194"/>
    </row>
    <row r="709" spans="1:9" x14ac:dyDescent="0.2">
      <c r="A709" s="37" t="s">
        <v>60</v>
      </c>
      <c r="B709" s="38" t="s">
        <v>1855</v>
      </c>
      <c r="C709" s="39" t="s">
        <v>69</v>
      </c>
      <c r="D709" s="39" t="s">
        <v>1856</v>
      </c>
      <c r="E709" s="38" t="s">
        <v>71</v>
      </c>
      <c r="F709" s="38" t="s">
        <v>6</v>
      </c>
      <c r="G709" s="39">
        <v>4611.5200000000004</v>
      </c>
      <c r="H709" s="40">
        <v>4611.5200000000004</v>
      </c>
      <c r="I709" s="194"/>
    </row>
    <row r="710" spans="1:9" ht="19.5" x14ac:dyDescent="0.2">
      <c r="A710" s="37" t="s">
        <v>3165</v>
      </c>
      <c r="B710" s="38" t="s">
        <v>3836</v>
      </c>
      <c r="C710" s="39" t="s">
        <v>69</v>
      </c>
      <c r="D710" s="39" t="s">
        <v>3837</v>
      </c>
      <c r="E710" s="38" t="s">
        <v>58</v>
      </c>
      <c r="F710" s="38" t="s">
        <v>3838</v>
      </c>
      <c r="G710" s="39">
        <v>196.57</v>
      </c>
      <c r="H710" s="40">
        <v>869.52</v>
      </c>
      <c r="I710" s="194"/>
    </row>
    <row r="711" spans="1:9" ht="19.5" x14ac:dyDescent="0.2">
      <c r="A711" s="37" t="s">
        <v>3165</v>
      </c>
      <c r="B711" s="38" t="s">
        <v>1296</v>
      </c>
      <c r="C711" s="39" t="s">
        <v>69</v>
      </c>
      <c r="D711" s="39" t="s">
        <v>1297</v>
      </c>
      <c r="E711" s="38" t="s">
        <v>58</v>
      </c>
      <c r="F711" s="38" t="s">
        <v>3839</v>
      </c>
      <c r="G711" s="39">
        <v>758.38</v>
      </c>
      <c r="H711" s="40">
        <v>1312.45</v>
      </c>
      <c r="I711" s="194"/>
    </row>
    <row r="712" spans="1:9" x14ac:dyDescent="0.2">
      <c r="A712" s="37" t="s">
        <v>3165</v>
      </c>
      <c r="B712" s="38" t="s">
        <v>3840</v>
      </c>
      <c r="C712" s="39" t="s">
        <v>69</v>
      </c>
      <c r="D712" s="39" t="s">
        <v>3841</v>
      </c>
      <c r="E712" s="38" t="s">
        <v>389</v>
      </c>
      <c r="F712" s="38" t="s">
        <v>3842</v>
      </c>
      <c r="G712" s="39">
        <v>518.36</v>
      </c>
      <c r="H712" s="40">
        <v>2429.5500000000002</v>
      </c>
      <c r="I712" s="194"/>
    </row>
    <row r="713" spans="1:9" x14ac:dyDescent="0.2">
      <c r="A713" s="37" t="s">
        <v>1878</v>
      </c>
      <c r="B713" s="38" t="s">
        <v>42</v>
      </c>
      <c r="C713" s="39" t="s">
        <v>43</v>
      </c>
      <c r="D713" s="39" t="s">
        <v>3</v>
      </c>
      <c r="E713" s="38" t="s">
        <v>44</v>
      </c>
      <c r="F713" s="38" t="s">
        <v>45</v>
      </c>
      <c r="G713" s="39" t="s">
        <v>46</v>
      </c>
      <c r="H713" s="40" t="s">
        <v>4</v>
      </c>
      <c r="I713" s="194"/>
    </row>
    <row r="714" spans="1:9" x14ac:dyDescent="0.2">
      <c r="A714" s="37" t="s">
        <v>60</v>
      </c>
      <c r="B714" s="38" t="s">
        <v>1879</v>
      </c>
      <c r="C714" s="39" t="s">
        <v>69</v>
      </c>
      <c r="D714" s="39" t="s">
        <v>1880</v>
      </c>
      <c r="E714" s="38" t="s">
        <v>389</v>
      </c>
      <c r="F714" s="38" t="s">
        <v>6</v>
      </c>
      <c r="G714" s="39">
        <v>758.45</v>
      </c>
      <c r="H714" s="40">
        <v>758.45</v>
      </c>
      <c r="I714" s="194"/>
    </row>
    <row r="715" spans="1:9" x14ac:dyDescent="0.2">
      <c r="A715" s="37" t="s">
        <v>3165</v>
      </c>
      <c r="B715" s="38" t="s">
        <v>3229</v>
      </c>
      <c r="C715" s="39" t="s">
        <v>56</v>
      </c>
      <c r="D715" s="39" t="s">
        <v>3230</v>
      </c>
      <c r="E715" s="38" t="s">
        <v>3142</v>
      </c>
      <c r="F715" s="38" t="s">
        <v>3843</v>
      </c>
      <c r="G715" s="39">
        <v>24.27</v>
      </c>
      <c r="H715" s="40">
        <v>112.32</v>
      </c>
      <c r="I715" s="194"/>
    </row>
    <row r="716" spans="1:9" x14ac:dyDescent="0.2">
      <c r="A716" s="37" t="s">
        <v>3165</v>
      </c>
      <c r="B716" s="38" t="s">
        <v>3183</v>
      </c>
      <c r="C716" s="39" t="s">
        <v>56</v>
      </c>
      <c r="D716" s="39" t="s">
        <v>3184</v>
      </c>
      <c r="E716" s="38" t="s">
        <v>3142</v>
      </c>
      <c r="F716" s="38" t="s">
        <v>3844</v>
      </c>
      <c r="G716" s="39">
        <v>21.06</v>
      </c>
      <c r="H716" s="40">
        <v>143.91999999999999</v>
      </c>
      <c r="I716" s="194"/>
    </row>
    <row r="717" spans="1:9" x14ac:dyDescent="0.2">
      <c r="A717" s="37" t="s">
        <v>66</v>
      </c>
      <c r="B717" s="38" t="s">
        <v>3845</v>
      </c>
      <c r="C717" s="39" t="s">
        <v>3341</v>
      </c>
      <c r="D717" s="39" t="s">
        <v>3846</v>
      </c>
      <c r="E717" s="38" t="s">
        <v>58</v>
      </c>
      <c r="F717" s="38" t="s">
        <v>3190</v>
      </c>
      <c r="G717" s="39">
        <v>396</v>
      </c>
      <c r="H717" s="40">
        <v>415.8</v>
      </c>
      <c r="I717" s="194"/>
    </row>
    <row r="718" spans="1:9" x14ac:dyDescent="0.2">
      <c r="A718" s="37" t="s">
        <v>66</v>
      </c>
      <c r="B718" s="38" t="s">
        <v>3847</v>
      </c>
      <c r="C718" s="39" t="s">
        <v>56</v>
      </c>
      <c r="D718" s="39" t="s">
        <v>3848</v>
      </c>
      <c r="E718" s="38" t="s">
        <v>114</v>
      </c>
      <c r="F718" s="38" t="s">
        <v>3235</v>
      </c>
      <c r="G718" s="39">
        <v>20.239999999999998</v>
      </c>
      <c r="H718" s="40">
        <v>3.03</v>
      </c>
      <c r="I718" s="194"/>
    </row>
    <row r="719" spans="1:9" ht="19.5" x14ac:dyDescent="0.2">
      <c r="A719" s="37" t="s">
        <v>66</v>
      </c>
      <c r="B719" s="38" t="s">
        <v>3849</v>
      </c>
      <c r="C719" s="39" t="s">
        <v>56</v>
      </c>
      <c r="D719" s="39" t="s">
        <v>3850</v>
      </c>
      <c r="E719" s="38" t="s">
        <v>85</v>
      </c>
      <c r="F719" s="38" t="s">
        <v>3851</v>
      </c>
      <c r="G719" s="39">
        <v>26.47</v>
      </c>
      <c r="H719" s="40">
        <v>83.38</v>
      </c>
      <c r="I719" s="194"/>
    </row>
    <row r="720" spans="1:9" x14ac:dyDescent="0.2">
      <c r="A720" s="37" t="s">
        <v>1882</v>
      </c>
      <c r="B720" s="38" t="s">
        <v>42</v>
      </c>
      <c r="C720" s="39" t="s">
        <v>43</v>
      </c>
      <c r="D720" s="39" t="s">
        <v>3</v>
      </c>
      <c r="E720" s="38" t="s">
        <v>44</v>
      </c>
      <c r="F720" s="38" t="s">
        <v>45</v>
      </c>
      <c r="G720" s="39" t="s">
        <v>46</v>
      </c>
      <c r="H720" s="40" t="s">
        <v>4</v>
      </c>
      <c r="I720" s="194"/>
    </row>
    <row r="721" spans="1:9" ht="19.5" x14ac:dyDescent="0.2">
      <c r="A721" s="37" t="s">
        <v>60</v>
      </c>
      <c r="B721" s="38" t="s">
        <v>1883</v>
      </c>
      <c r="C721" s="39" t="s">
        <v>69</v>
      </c>
      <c r="D721" s="39" t="s">
        <v>1884</v>
      </c>
      <c r="E721" s="38" t="s">
        <v>389</v>
      </c>
      <c r="F721" s="38" t="s">
        <v>6</v>
      </c>
      <c r="G721" s="39">
        <v>1371.03</v>
      </c>
      <c r="H721" s="40">
        <v>1371.03</v>
      </c>
      <c r="I721" s="194"/>
    </row>
    <row r="722" spans="1:9" x14ac:dyDescent="0.2">
      <c r="A722" s="37" t="s">
        <v>3165</v>
      </c>
      <c r="B722" s="38" t="s">
        <v>3852</v>
      </c>
      <c r="C722" s="39" t="s">
        <v>69</v>
      </c>
      <c r="D722" s="39" t="s">
        <v>3853</v>
      </c>
      <c r="E722" s="38" t="s">
        <v>131</v>
      </c>
      <c r="F722" s="38" t="s">
        <v>3219</v>
      </c>
      <c r="G722" s="39">
        <v>431.64</v>
      </c>
      <c r="H722" s="40">
        <v>6.47</v>
      </c>
      <c r="I722" s="194"/>
    </row>
    <row r="723" spans="1:9" x14ac:dyDescent="0.2">
      <c r="A723" s="37" t="s">
        <v>3165</v>
      </c>
      <c r="B723" s="38" t="s">
        <v>1887</v>
      </c>
      <c r="C723" s="39" t="s">
        <v>56</v>
      </c>
      <c r="D723" s="39" t="s">
        <v>1888</v>
      </c>
      <c r="E723" s="38" t="s">
        <v>58</v>
      </c>
      <c r="F723" s="38" t="s">
        <v>3854</v>
      </c>
      <c r="G723" s="39">
        <v>30.56</v>
      </c>
      <c r="H723" s="40">
        <v>36.07</v>
      </c>
      <c r="I723" s="194"/>
    </row>
    <row r="724" spans="1:9" ht="29.25" x14ac:dyDescent="0.2">
      <c r="A724" s="37" t="s">
        <v>3165</v>
      </c>
      <c r="B724" s="38" t="s">
        <v>3855</v>
      </c>
      <c r="C724" s="39" t="s">
        <v>56</v>
      </c>
      <c r="D724" s="39" t="s">
        <v>3856</v>
      </c>
      <c r="E724" s="38" t="s">
        <v>58</v>
      </c>
      <c r="F724" s="38" t="s">
        <v>3857</v>
      </c>
      <c r="G724" s="39">
        <v>24.4</v>
      </c>
      <c r="H724" s="40">
        <v>38.47</v>
      </c>
      <c r="I724" s="194"/>
    </row>
    <row r="725" spans="1:9" x14ac:dyDescent="0.2">
      <c r="A725" s="37" t="s">
        <v>3165</v>
      </c>
      <c r="B725" s="38" t="s">
        <v>3277</v>
      </c>
      <c r="C725" s="39" t="s">
        <v>56</v>
      </c>
      <c r="D725" s="39" t="s">
        <v>3278</v>
      </c>
      <c r="E725" s="38" t="s">
        <v>3142</v>
      </c>
      <c r="F725" s="38" t="s">
        <v>3858</v>
      </c>
      <c r="G725" s="39">
        <v>26.02</v>
      </c>
      <c r="H725" s="40">
        <v>220.62</v>
      </c>
      <c r="I725" s="194"/>
    </row>
    <row r="726" spans="1:9" x14ac:dyDescent="0.2">
      <c r="A726" s="37" t="s">
        <v>3165</v>
      </c>
      <c r="B726" s="38" t="s">
        <v>3859</v>
      </c>
      <c r="C726" s="39" t="s">
        <v>56</v>
      </c>
      <c r="D726" s="39" t="s">
        <v>3860</v>
      </c>
      <c r="E726" s="38" t="s">
        <v>3142</v>
      </c>
      <c r="F726" s="38" t="s">
        <v>6</v>
      </c>
      <c r="G726" s="39">
        <v>23.98</v>
      </c>
      <c r="H726" s="40">
        <v>23.98</v>
      </c>
      <c r="I726" s="194"/>
    </row>
    <row r="727" spans="1:9" x14ac:dyDescent="0.2">
      <c r="A727" s="37" t="s">
        <v>3165</v>
      </c>
      <c r="B727" s="38" t="s">
        <v>3756</v>
      </c>
      <c r="C727" s="39" t="s">
        <v>56</v>
      </c>
      <c r="D727" s="39" t="s">
        <v>3757</v>
      </c>
      <c r="E727" s="38" t="s">
        <v>3142</v>
      </c>
      <c r="F727" s="38" t="s">
        <v>6</v>
      </c>
      <c r="G727" s="39">
        <v>21.61</v>
      </c>
      <c r="H727" s="40">
        <v>21.61</v>
      </c>
      <c r="I727" s="194"/>
    </row>
    <row r="728" spans="1:9" ht="29.25" x14ac:dyDescent="0.2">
      <c r="A728" s="37" t="s">
        <v>3165</v>
      </c>
      <c r="B728" s="38" t="s">
        <v>3861</v>
      </c>
      <c r="C728" s="39" t="s">
        <v>56</v>
      </c>
      <c r="D728" s="39" t="s">
        <v>3862</v>
      </c>
      <c r="E728" s="38" t="s">
        <v>3168</v>
      </c>
      <c r="F728" s="38" t="s">
        <v>8</v>
      </c>
      <c r="G728" s="39">
        <v>243.74</v>
      </c>
      <c r="H728" s="40">
        <v>487.48</v>
      </c>
      <c r="I728" s="194"/>
    </row>
    <row r="729" spans="1:9" x14ac:dyDescent="0.2">
      <c r="A729" s="37" t="s">
        <v>3165</v>
      </c>
      <c r="B729" s="38" t="s">
        <v>3285</v>
      </c>
      <c r="C729" s="39" t="s">
        <v>56</v>
      </c>
      <c r="D729" s="39" t="s">
        <v>3286</v>
      </c>
      <c r="E729" s="38" t="s">
        <v>3142</v>
      </c>
      <c r="F729" s="38" t="s">
        <v>3863</v>
      </c>
      <c r="G729" s="39">
        <v>21.24</v>
      </c>
      <c r="H729" s="40">
        <v>147.93</v>
      </c>
      <c r="I729" s="194"/>
    </row>
    <row r="730" spans="1:9" x14ac:dyDescent="0.2">
      <c r="A730" s="37" t="s">
        <v>66</v>
      </c>
      <c r="B730" s="38" t="s">
        <v>3864</v>
      </c>
      <c r="C730" s="39" t="s">
        <v>3397</v>
      </c>
      <c r="D730" s="39" t="s">
        <v>5013</v>
      </c>
      <c r="E730" s="38" t="s">
        <v>3866</v>
      </c>
      <c r="F730" s="38" t="s">
        <v>3867</v>
      </c>
      <c r="G730" s="39">
        <v>85.9</v>
      </c>
      <c r="H730" s="40">
        <v>21.58</v>
      </c>
      <c r="I730" s="194"/>
    </row>
    <row r="731" spans="1:9" x14ac:dyDescent="0.2">
      <c r="A731" s="37" t="s">
        <v>66</v>
      </c>
      <c r="B731" s="38" t="s">
        <v>3868</v>
      </c>
      <c r="C731" s="39" t="s">
        <v>3233</v>
      </c>
      <c r="D731" s="39" t="s">
        <v>3869</v>
      </c>
      <c r="E731" s="38" t="s">
        <v>2699</v>
      </c>
      <c r="F731" s="38" t="s">
        <v>3870</v>
      </c>
      <c r="G731" s="39">
        <v>122.88</v>
      </c>
      <c r="H731" s="40">
        <v>225.12</v>
      </c>
      <c r="I731" s="194"/>
    </row>
    <row r="732" spans="1:9" x14ac:dyDescent="0.2">
      <c r="A732" s="37" t="s">
        <v>66</v>
      </c>
      <c r="B732" s="38" t="s">
        <v>3871</v>
      </c>
      <c r="C732" s="39" t="s">
        <v>56</v>
      </c>
      <c r="D732" s="39" t="s">
        <v>3872</v>
      </c>
      <c r="E732" s="38" t="s">
        <v>58</v>
      </c>
      <c r="F732" s="38" t="s">
        <v>3873</v>
      </c>
      <c r="G732" s="39">
        <v>40.71</v>
      </c>
      <c r="H732" s="40">
        <v>16</v>
      </c>
      <c r="I732" s="194"/>
    </row>
    <row r="733" spans="1:9" ht="19.5" x14ac:dyDescent="0.2">
      <c r="A733" s="37" t="s">
        <v>66</v>
      </c>
      <c r="B733" s="38" t="s">
        <v>3874</v>
      </c>
      <c r="C733" s="39" t="s">
        <v>56</v>
      </c>
      <c r="D733" s="39" t="s">
        <v>3875</v>
      </c>
      <c r="E733" s="38" t="s">
        <v>85</v>
      </c>
      <c r="F733" s="38" t="s">
        <v>3876</v>
      </c>
      <c r="G733" s="39">
        <v>83.72</v>
      </c>
      <c r="H733" s="40">
        <v>27.35</v>
      </c>
      <c r="I733" s="194"/>
    </row>
    <row r="734" spans="1:9" ht="19.5" x14ac:dyDescent="0.2">
      <c r="A734" s="37" t="s">
        <v>66</v>
      </c>
      <c r="B734" s="38" t="s">
        <v>3877</v>
      </c>
      <c r="C734" s="39" t="s">
        <v>56</v>
      </c>
      <c r="D734" s="39" t="s">
        <v>3878</v>
      </c>
      <c r="E734" s="38" t="s">
        <v>85</v>
      </c>
      <c r="F734" s="38" t="s">
        <v>3879</v>
      </c>
      <c r="G734" s="39">
        <v>31.79</v>
      </c>
      <c r="H734" s="40">
        <v>19.86</v>
      </c>
      <c r="I734" s="194"/>
    </row>
    <row r="735" spans="1:9" ht="19.5" x14ac:dyDescent="0.2">
      <c r="A735" s="37" t="s">
        <v>66</v>
      </c>
      <c r="B735" s="38" t="s">
        <v>3880</v>
      </c>
      <c r="C735" s="39" t="s">
        <v>56</v>
      </c>
      <c r="D735" s="39" t="s">
        <v>3881</v>
      </c>
      <c r="E735" s="38" t="s">
        <v>85</v>
      </c>
      <c r="F735" s="38" t="s">
        <v>3879</v>
      </c>
      <c r="G735" s="39">
        <v>125.59</v>
      </c>
      <c r="H735" s="40">
        <v>78.489999999999995</v>
      </c>
      <c r="I735" s="194"/>
    </row>
    <row r="736" spans="1:9" x14ac:dyDescent="0.2">
      <c r="A736" s="37" t="s">
        <v>1909</v>
      </c>
      <c r="B736" s="38" t="s">
        <v>42</v>
      </c>
      <c r="C736" s="39" t="s">
        <v>43</v>
      </c>
      <c r="D736" s="39" t="s">
        <v>3</v>
      </c>
      <c r="E736" s="38" t="s">
        <v>44</v>
      </c>
      <c r="F736" s="38" t="s">
        <v>45</v>
      </c>
      <c r="G736" s="39" t="s">
        <v>46</v>
      </c>
      <c r="H736" s="40" t="s">
        <v>4</v>
      </c>
      <c r="I736" s="194"/>
    </row>
    <row r="737" spans="1:9" ht="19.5" x14ac:dyDescent="0.2">
      <c r="A737" s="37" t="s">
        <v>60</v>
      </c>
      <c r="B737" s="38" t="s">
        <v>1910</v>
      </c>
      <c r="C737" s="39" t="s">
        <v>69</v>
      </c>
      <c r="D737" s="39" t="s">
        <v>1911</v>
      </c>
      <c r="E737" s="38" t="s">
        <v>58</v>
      </c>
      <c r="F737" s="38" t="s">
        <v>6</v>
      </c>
      <c r="G737" s="39">
        <v>69.33</v>
      </c>
      <c r="H737" s="40">
        <v>69.33</v>
      </c>
      <c r="I737" s="194"/>
    </row>
    <row r="738" spans="1:9" x14ac:dyDescent="0.2">
      <c r="A738" s="37" t="s">
        <v>3165</v>
      </c>
      <c r="B738" s="38" t="s">
        <v>3236</v>
      </c>
      <c r="C738" s="39" t="s">
        <v>56</v>
      </c>
      <c r="D738" s="39" t="s">
        <v>3237</v>
      </c>
      <c r="E738" s="38" t="s">
        <v>3142</v>
      </c>
      <c r="F738" s="38" t="s">
        <v>3882</v>
      </c>
      <c r="G738" s="39">
        <v>25.63</v>
      </c>
      <c r="H738" s="40">
        <v>20.11</v>
      </c>
      <c r="I738" s="194"/>
    </row>
    <row r="739" spans="1:9" x14ac:dyDescent="0.2">
      <c r="A739" s="37" t="s">
        <v>3165</v>
      </c>
      <c r="B739" s="38" t="s">
        <v>3174</v>
      </c>
      <c r="C739" s="39" t="s">
        <v>56</v>
      </c>
      <c r="D739" s="39" t="s">
        <v>3175</v>
      </c>
      <c r="E739" s="38" t="s">
        <v>3142</v>
      </c>
      <c r="F739" s="38" t="s">
        <v>3883</v>
      </c>
      <c r="G739" s="39">
        <v>20.74</v>
      </c>
      <c r="H739" s="40">
        <v>7.01</v>
      </c>
      <c r="I739" s="194"/>
    </row>
    <row r="740" spans="1:9" x14ac:dyDescent="0.2">
      <c r="A740" s="37" t="s">
        <v>66</v>
      </c>
      <c r="B740" s="38" t="s">
        <v>3256</v>
      </c>
      <c r="C740" s="39" t="s">
        <v>56</v>
      </c>
      <c r="D740" s="39" t="s">
        <v>3257</v>
      </c>
      <c r="E740" s="38" t="s">
        <v>58</v>
      </c>
      <c r="F740" s="38" t="s">
        <v>3884</v>
      </c>
      <c r="G740" s="39">
        <v>33.1</v>
      </c>
      <c r="H740" s="40">
        <v>35.659999999999997</v>
      </c>
      <c r="I740" s="194"/>
    </row>
    <row r="741" spans="1:9" x14ac:dyDescent="0.2">
      <c r="A741" s="37" t="s">
        <v>66</v>
      </c>
      <c r="B741" s="38" t="s">
        <v>3243</v>
      </c>
      <c r="C741" s="39" t="s">
        <v>56</v>
      </c>
      <c r="D741" s="39" t="s">
        <v>3244</v>
      </c>
      <c r="E741" s="38" t="s">
        <v>114</v>
      </c>
      <c r="F741" s="38" t="s">
        <v>3885</v>
      </c>
      <c r="G741" s="39">
        <v>0.88</v>
      </c>
      <c r="H741" s="40">
        <v>5.17</v>
      </c>
      <c r="I741" s="194"/>
    </row>
    <row r="742" spans="1:9" x14ac:dyDescent="0.2">
      <c r="A742" s="37" t="s">
        <v>66</v>
      </c>
      <c r="B742" s="38" t="s">
        <v>3246</v>
      </c>
      <c r="C742" s="39" t="s">
        <v>56</v>
      </c>
      <c r="D742" s="39" t="s">
        <v>3247</v>
      </c>
      <c r="E742" s="38" t="s">
        <v>114</v>
      </c>
      <c r="F742" s="38" t="s">
        <v>3886</v>
      </c>
      <c r="G742" s="39">
        <v>5.16</v>
      </c>
      <c r="H742" s="40">
        <v>1.38</v>
      </c>
      <c r="I742" s="194"/>
    </row>
    <row r="743" spans="1:9" x14ac:dyDescent="0.2">
      <c r="A743" s="37" t="s">
        <v>1913</v>
      </c>
      <c r="B743" s="38" t="s">
        <v>42</v>
      </c>
      <c r="C743" s="39" t="s">
        <v>43</v>
      </c>
      <c r="D743" s="39" t="s">
        <v>3</v>
      </c>
      <c r="E743" s="38" t="s">
        <v>44</v>
      </c>
      <c r="F743" s="38" t="s">
        <v>45</v>
      </c>
      <c r="G743" s="39" t="s">
        <v>46</v>
      </c>
      <c r="H743" s="40" t="s">
        <v>4</v>
      </c>
      <c r="I743" s="194"/>
    </row>
    <row r="744" spans="1:9" ht="19.5" x14ac:dyDescent="0.2">
      <c r="A744" s="37" t="s">
        <v>60</v>
      </c>
      <c r="B744" s="38" t="s">
        <v>1914</v>
      </c>
      <c r="C744" s="39" t="s">
        <v>69</v>
      </c>
      <c r="D744" s="39" t="s">
        <v>1915</v>
      </c>
      <c r="E744" s="38" t="s">
        <v>58</v>
      </c>
      <c r="F744" s="38" t="s">
        <v>6</v>
      </c>
      <c r="G744" s="39">
        <v>65.13</v>
      </c>
      <c r="H744" s="40">
        <v>65.13</v>
      </c>
      <c r="I744" s="194"/>
    </row>
    <row r="745" spans="1:9" x14ac:dyDescent="0.2">
      <c r="A745" s="37" t="s">
        <v>3165</v>
      </c>
      <c r="B745" s="38" t="s">
        <v>3236</v>
      </c>
      <c r="C745" s="39" t="s">
        <v>56</v>
      </c>
      <c r="D745" s="39" t="s">
        <v>3237</v>
      </c>
      <c r="E745" s="38" t="s">
        <v>3142</v>
      </c>
      <c r="F745" s="38" t="s">
        <v>3887</v>
      </c>
      <c r="G745" s="39">
        <v>25.63</v>
      </c>
      <c r="H745" s="40">
        <v>16.79</v>
      </c>
      <c r="I745" s="194"/>
    </row>
    <row r="746" spans="1:9" x14ac:dyDescent="0.2">
      <c r="A746" s="37" t="s">
        <v>3165</v>
      </c>
      <c r="B746" s="38" t="s">
        <v>3174</v>
      </c>
      <c r="C746" s="39" t="s">
        <v>56</v>
      </c>
      <c r="D746" s="39" t="s">
        <v>3175</v>
      </c>
      <c r="E746" s="38" t="s">
        <v>3142</v>
      </c>
      <c r="F746" s="38" t="s">
        <v>3888</v>
      </c>
      <c r="G746" s="39">
        <v>20.74</v>
      </c>
      <c r="H746" s="40">
        <v>6.26</v>
      </c>
      <c r="I746" s="194"/>
    </row>
    <row r="747" spans="1:9" x14ac:dyDescent="0.2">
      <c r="A747" s="37" t="s">
        <v>66</v>
      </c>
      <c r="B747" s="38" t="s">
        <v>3256</v>
      </c>
      <c r="C747" s="39" t="s">
        <v>56</v>
      </c>
      <c r="D747" s="39" t="s">
        <v>3257</v>
      </c>
      <c r="E747" s="38" t="s">
        <v>58</v>
      </c>
      <c r="F747" s="38" t="s">
        <v>3889</v>
      </c>
      <c r="G747" s="39">
        <v>33.1</v>
      </c>
      <c r="H747" s="40">
        <v>35.53</v>
      </c>
      <c r="I747" s="194"/>
    </row>
    <row r="748" spans="1:9" x14ac:dyDescent="0.2">
      <c r="A748" s="37" t="s">
        <v>66</v>
      </c>
      <c r="B748" s="38" t="s">
        <v>3243</v>
      </c>
      <c r="C748" s="39" t="s">
        <v>56</v>
      </c>
      <c r="D748" s="39" t="s">
        <v>3244</v>
      </c>
      <c r="E748" s="38" t="s">
        <v>114</v>
      </c>
      <c r="F748" s="38" t="s">
        <v>3885</v>
      </c>
      <c r="G748" s="39">
        <v>0.88</v>
      </c>
      <c r="H748" s="40">
        <v>5.17</v>
      </c>
      <c r="I748" s="194"/>
    </row>
    <row r="749" spans="1:9" x14ac:dyDescent="0.2">
      <c r="A749" s="37" t="s">
        <v>66</v>
      </c>
      <c r="B749" s="38" t="s">
        <v>3246</v>
      </c>
      <c r="C749" s="39" t="s">
        <v>56</v>
      </c>
      <c r="D749" s="39" t="s">
        <v>3247</v>
      </c>
      <c r="E749" s="38" t="s">
        <v>114</v>
      </c>
      <c r="F749" s="38" t="s">
        <v>3886</v>
      </c>
      <c r="G749" s="39">
        <v>5.16</v>
      </c>
      <c r="H749" s="40">
        <v>1.38</v>
      </c>
      <c r="I749" s="194"/>
    </row>
    <row r="750" spans="1:9" x14ac:dyDescent="0.2">
      <c r="A750" s="37" t="s">
        <v>1918</v>
      </c>
      <c r="B750" s="38" t="s">
        <v>42</v>
      </c>
      <c r="C750" s="39" t="s">
        <v>43</v>
      </c>
      <c r="D750" s="39" t="s">
        <v>3</v>
      </c>
      <c r="E750" s="38" t="s">
        <v>44</v>
      </c>
      <c r="F750" s="38" t="s">
        <v>45</v>
      </c>
      <c r="G750" s="39" t="s">
        <v>46</v>
      </c>
      <c r="H750" s="40" t="s">
        <v>4</v>
      </c>
      <c r="I750" s="194"/>
    </row>
    <row r="751" spans="1:9" x14ac:dyDescent="0.2">
      <c r="A751" s="37" t="s">
        <v>60</v>
      </c>
      <c r="B751" s="38" t="s">
        <v>1919</v>
      </c>
      <c r="C751" s="39" t="s">
        <v>69</v>
      </c>
      <c r="D751" s="39" t="s">
        <v>1920</v>
      </c>
      <c r="E751" s="38" t="s">
        <v>131</v>
      </c>
      <c r="F751" s="38" t="s">
        <v>6</v>
      </c>
      <c r="G751" s="39">
        <v>126.85</v>
      </c>
      <c r="H751" s="40">
        <v>126.85</v>
      </c>
      <c r="I751" s="194"/>
    </row>
    <row r="752" spans="1:9" x14ac:dyDescent="0.2">
      <c r="A752" s="37" t="s">
        <v>3165</v>
      </c>
      <c r="B752" s="38" t="s">
        <v>3174</v>
      </c>
      <c r="C752" s="39" t="s">
        <v>56</v>
      </c>
      <c r="D752" s="39" t="s">
        <v>3175</v>
      </c>
      <c r="E752" s="38" t="s">
        <v>3142</v>
      </c>
      <c r="F752" s="38" t="s">
        <v>3287</v>
      </c>
      <c r="G752" s="39">
        <v>20.74</v>
      </c>
      <c r="H752" s="40">
        <v>72.59</v>
      </c>
      <c r="I752" s="194"/>
    </row>
    <row r="753" spans="1:9" ht="29.25" x14ac:dyDescent="0.2">
      <c r="A753" s="37" t="s">
        <v>66</v>
      </c>
      <c r="B753" s="38" t="s">
        <v>3890</v>
      </c>
      <c r="C753" s="39" t="s">
        <v>4774</v>
      </c>
      <c r="D753" s="39" t="s">
        <v>3891</v>
      </c>
      <c r="E753" s="38" t="s">
        <v>131</v>
      </c>
      <c r="F753" s="38" t="s">
        <v>6</v>
      </c>
      <c r="G753" s="39">
        <v>54.26</v>
      </c>
      <c r="H753" s="40">
        <v>54.26</v>
      </c>
      <c r="I753" s="194"/>
    </row>
    <row r="754" spans="1:9" x14ac:dyDescent="0.2">
      <c r="A754" s="37" t="s">
        <v>1922</v>
      </c>
      <c r="B754" s="38" t="s">
        <v>42</v>
      </c>
      <c r="C754" s="39" t="s">
        <v>43</v>
      </c>
      <c r="D754" s="39" t="s">
        <v>3</v>
      </c>
      <c r="E754" s="38" t="s">
        <v>44</v>
      </c>
      <c r="F754" s="38" t="s">
        <v>45</v>
      </c>
      <c r="G754" s="39" t="s">
        <v>46</v>
      </c>
      <c r="H754" s="40" t="s">
        <v>4</v>
      </c>
      <c r="I754" s="194"/>
    </row>
    <row r="755" spans="1:9" x14ac:dyDescent="0.2">
      <c r="A755" s="37" t="s">
        <v>60</v>
      </c>
      <c r="B755" s="38" t="s">
        <v>1923</v>
      </c>
      <c r="C755" s="39" t="s">
        <v>69</v>
      </c>
      <c r="D755" s="39" t="s">
        <v>1924</v>
      </c>
      <c r="E755" s="38" t="s">
        <v>58</v>
      </c>
      <c r="F755" s="38" t="s">
        <v>6</v>
      </c>
      <c r="G755" s="39">
        <v>42.75</v>
      </c>
      <c r="H755" s="40">
        <v>42.75</v>
      </c>
      <c r="I755" s="194"/>
    </row>
    <row r="756" spans="1:9" x14ac:dyDescent="0.2">
      <c r="A756" s="37" t="s">
        <v>3165</v>
      </c>
      <c r="B756" s="38" t="s">
        <v>3171</v>
      </c>
      <c r="C756" s="39" t="s">
        <v>56</v>
      </c>
      <c r="D756" s="39" t="s">
        <v>3172</v>
      </c>
      <c r="E756" s="38" t="s">
        <v>3142</v>
      </c>
      <c r="F756" s="38" t="s">
        <v>3519</v>
      </c>
      <c r="G756" s="39">
        <v>25.75</v>
      </c>
      <c r="H756" s="40">
        <v>9.01</v>
      </c>
      <c r="I756" s="194"/>
    </row>
    <row r="757" spans="1:9" x14ac:dyDescent="0.2">
      <c r="A757" s="37" t="s">
        <v>3165</v>
      </c>
      <c r="B757" s="38" t="s">
        <v>3174</v>
      </c>
      <c r="C757" s="39" t="s">
        <v>56</v>
      </c>
      <c r="D757" s="39" t="s">
        <v>3175</v>
      </c>
      <c r="E757" s="38" t="s">
        <v>3142</v>
      </c>
      <c r="F757" s="38" t="s">
        <v>3892</v>
      </c>
      <c r="G757" s="39">
        <v>20.74</v>
      </c>
      <c r="H757" s="40">
        <v>14.51</v>
      </c>
      <c r="I757" s="194"/>
    </row>
    <row r="758" spans="1:9" ht="19.5" x14ac:dyDescent="0.2">
      <c r="A758" s="37" t="s">
        <v>3165</v>
      </c>
      <c r="B758" s="38" t="s">
        <v>3402</v>
      </c>
      <c r="C758" s="39" t="s">
        <v>56</v>
      </c>
      <c r="D758" s="39" t="s">
        <v>3403</v>
      </c>
      <c r="E758" s="38" t="s">
        <v>131</v>
      </c>
      <c r="F758" s="38" t="s">
        <v>3618</v>
      </c>
      <c r="G758" s="39">
        <v>384.78</v>
      </c>
      <c r="H758" s="40">
        <v>19.23</v>
      </c>
      <c r="I758" s="194"/>
    </row>
    <row r="759" spans="1:9" x14ac:dyDescent="0.2">
      <c r="A759" s="37" t="s">
        <v>1926</v>
      </c>
      <c r="B759" s="38" t="s">
        <v>42</v>
      </c>
      <c r="C759" s="39" t="s">
        <v>43</v>
      </c>
      <c r="D759" s="39" t="s">
        <v>3</v>
      </c>
      <c r="E759" s="38" t="s">
        <v>44</v>
      </c>
      <c r="F759" s="38" t="s">
        <v>45</v>
      </c>
      <c r="G759" s="39" t="s">
        <v>46</v>
      </c>
      <c r="H759" s="40" t="s">
        <v>4</v>
      </c>
      <c r="I759" s="194"/>
    </row>
    <row r="760" spans="1:9" ht="19.5" x14ac:dyDescent="0.2">
      <c r="A760" s="37" t="s">
        <v>60</v>
      </c>
      <c r="B760" s="38" t="s">
        <v>1927</v>
      </c>
      <c r="C760" s="39" t="s">
        <v>69</v>
      </c>
      <c r="D760" s="39" t="s">
        <v>1928</v>
      </c>
      <c r="E760" s="38" t="s">
        <v>58</v>
      </c>
      <c r="F760" s="38" t="s">
        <v>6</v>
      </c>
      <c r="G760" s="39">
        <v>20.63</v>
      </c>
      <c r="H760" s="40">
        <v>20.63</v>
      </c>
      <c r="I760" s="194"/>
    </row>
    <row r="761" spans="1:9" x14ac:dyDescent="0.2">
      <c r="A761" s="37" t="s">
        <v>3165</v>
      </c>
      <c r="B761" s="38" t="s">
        <v>3174</v>
      </c>
      <c r="C761" s="39" t="s">
        <v>56</v>
      </c>
      <c r="D761" s="39" t="s">
        <v>3175</v>
      </c>
      <c r="E761" s="38" t="s">
        <v>3142</v>
      </c>
      <c r="F761" s="38" t="s">
        <v>3239</v>
      </c>
      <c r="G761" s="39">
        <v>20.74</v>
      </c>
      <c r="H761" s="40">
        <v>4.1399999999999997</v>
      </c>
      <c r="I761" s="194"/>
    </row>
    <row r="762" spans="1:9" x14ac:dyDescent="0.2">
      <c r="A762" s="37" t="s">
        <v>3165</v>
      </c>
      <c r="B762" s="38" t="s">
        <v>3171</v>
      </c>
      <c r="C762" s="39" t="s">
        <v>56</v>
      </c>
      <c r="D762" s="39" t="s">
        <v>3172</v>
      </c>
      <c r="E762" s="38" t="s">
        <v>3142</v>
      </c>
      <c r="F762" s="38" t="s">
        <v>3239</v>
      </c>
      <c r="G762" s="39">
        <v>25.75</v>
      </c>
      <c r="H762" s="40">
        <v>5.15</v>
      </c>
      <c r="I762" s="194"/>
    </row>
    <row r="763" spans="1:9" ht="19.5" x14ac:dyDescent="0.2">
      <c r="A763" s="37" t="s">
        <v>3165</v>
      </c>
      <c r="B763" s="38" t="s">
        <v>3893</v>
      </c>
      <c r="C763" s="39" t="s">
        <v>56</v>
      </c>
      <c r="D763" s="39" t="s">
        <v>3894</v>
      </c>
      <c r="E763" s="38" t="s">
        <v>131</v>
      </c>
      <c r="F763" s="38" t="s">
        <v>3367</v>
      </c>
      <c r="G763" s="39">
        <v>567.48</v>
      </c>
      <c r="H763" s="40">
        <v>11.34</v>
      </c>
      <c r="I763" s="194"/>
    </row>
    <row r="764" spans="1:9" x14ac:dyDescent="0.2">
      <c r="A764" s="37" t="s">
        <v>1959</v>
      </c>
      <c r="B764" s="38" t="s">
        <v>42</v>
      </c>
      <c r="C764" s="39" t="s">
        <v>43</v>
      </c>
      <c r="D764" s="39" t="s">
        <v>3</v>
      </c>
      <c r="E764" s="38" t="s">
        <v>44</v>
      </c>
      <c r="F764" s="38" t="s">
        <v>45</v>
      </c>
      <c r="G764" s="39" t="s">
        <v>46</v>
      </c>
      <c r="H764" s="40" t="s">
        <v>4</v>
      </c>
      <c r="I764" s="194"/>
    </row>
    <row r="765" spans="1:9" x14ac:dyDescent="0.2">
      <c r="A765" s="37" t="s">
        <v>60</v>
      </c>
      <c r="B765" s="38" t="s">
        <v>1960</v>
      </c>
      <c r="C765" s="39" t="s">
        <v>69</v>
      </c>
      <c r="D765" s="39" t="s">
        <v>1961</v>
      </c>
      <c r="E765" s="38" t="s">
        <v>71</v>
      </c>
      <c r="F765" s="38" t="s">
        <v>6</v>
      </c>
      <c r="G765" s="39">
        <v>24</v>
      </c>
      <c r="H765" s="40">
        <v>24</v>
      </c>
      <c r="I765" s="194"/>
    </row>
    <row r="766" spans="1:9" x14ac:dyDescent="0.2">
      <c r="A766" s="37" t="s">
        <v>3165</v>
      </c>
      <c r="B766" s="38" t="s">
        <v>3365</v>
      </c>
      <c r="C766" s="39" t="s">
        <v>56</v>
      </c>
      <c r="D766" s="39" t="s">
        <v>3366</v>
      </c>
      <c r="E766" s="38" t="s">
        <v>3142</v>
      </c>
      <c r="F766" s="38" t="s">
        <v>3235</v>
      </c>
      <c r="G766" s="39">
        <v>20.68</v>
      </c>
      <c r="H766" s="40">
        <v>3.1</v>
      </c>
      <c r="I766" s="194"/>
    </row>
    <row r="767" spans="1:9" x14ac:dyDescent="0.2">
      <c r="A767" s="37" t="s">
        <v>66</v>
      </c>
      <c r="B767" s="38" t="s">
        <v>3895</v>
      </c>
      <c r="C767" s="39" t="s">
        <v>3341</v>
      </c>
      <c r="D767" s="39" t="s">
        <v>3896</v>
      </c>
      <c r="E767" s="38" t="s">
        <v>71</v>
      </c>
      <c r="F767" s="38" t="s">
        <v>6</v>
      </c>
      <c r="G767" s="39">
        <v>20.9</v>
      </c>
      <c r="H767" s="40">
        <v>20.9</v>
      </c>
      <c r="I767" s="194"/>
    </row>
    <row r="768" spans="1:9" x14ac:dyDescent="0.2">
      <c r="A768" s="37" t="s">
        <v>1963</v>
      </c>
      <c r="B768" s="38" t="s">
        <v>42</v>
      </c>
      <c r="C768" s="39" t="s">
        <v>43</v>
      </c>
      <c r="D768" s="39" t="s">
        <v>3</v>
      </c>
      <c r="E768" s="38" t="s">
        <v>44</v>
      </c>
      <c r="F768" s="38" t="s">
        <v>45</v>
      </c>
      <c r="G768" s="39" t="s">
        <v>46</v>
      </c>
      <c r="H768" s="40" t="s">
        <v>4</v>
      </c>
      <c r="I768" s="194"/>
    </row>
    <row r="769" spans="1:9" ht="19.5" x14ac:dyDescent="0.2">
      <c r="A769" s="37" t="s">
        <v>60</v>
      </c>
      <c r="B769" s="38" t="s">
        <v>1964</v>
      </c>
      <c r="C769" s="39" t="s">
        <v>69</v>
      </c>
      <c r="D769" s="39" t="s">
        <v>1965</v>
      </c>
      <c r="E769" s="38" t="s">
        <v>71</v>
      </c>
      <c r="F769" s="38" t="s">
        <v>6</v>
      </c>
      <c r="G769" s="39">
        <v>527.99</v>
      </c>
      <c r="H769" s="40">
        <v>527.99</v>
      </c>
      <c r="I769" s="194"/>
    </row>
    <row r="770" spans="1:9" x14ac:dyDescent="0.2">
      <c r="A770" s="37" t="s">
        <v>3165</v>
      </c>
      <c r="B770" s="38" t="s">
        <v>2143</v>
      </c>
      <c r="C770" s="39" t="s">
        <v>56</v>
      </c>
      <c r="D770" s="39" t="s">
        <v>2144</v>
      </c>
      <c r="E770" s="38" t="s">
        <v>131</v>
      </c>
      <c r="F770" s="38" t="s">
        <v>3897</v>
      </c>
      <c r="G770" s="39">
        <v>82.04</v>
      </c>
      <c r="H770" s="40">
        <v>112.27</v>
      </c>
      <c r="I770" s="194"/>
    </row>
    <row r="771" spans="1:9" ht="19.5" x14ac:dyDescent="0.2">
      <c r="A771" s="37" t="s">
        <v>3165</v>
      </c>
      <c r="B771" s="38" t="s">
        <v>236</v>
      </c>
      <c r="C771" s="39" t="s">
        <v>56</v>
      </c>
      <c r="D771" s="39" t="s">
        <v>237</v>
      </c>
      <c r="E771" s="38" t="s">
        <v>58</v>
      </c>
      <c r="F771" s="38" t="s">
        <v>3898</v>
      </c>
      <c r="G771" s="39">
        <v>37.549999999999997</v>
      </c>
      <c r="H771" s="40">
        <v>1.1299999999999999</v>
      </c>
      <c r="I771" s="194"/>
    </row>
    <row r="772" spans="1:9" ht="19.5" x14ac:dyDescent="0.2">
      <c r="A772" s="37" t="s">
        <v>3165</v>
      </c>
      <c r="B772" s="38" t="s">
        <v>3899</v>
      </c>
      <c r="C772" s="39" t="s">
        <v>56</v>
      </c>
      <c r="D772" s="39" t="s">
        <v>3900</v>
      </c>
      <c r="E772" s="38" t="s">
        <v>58</v>
      </c>
      <c r="F772" s="38" t="s">
        <v>3901</v>
      </c>
      <c r="G772" s="39">
        <v>135.71</v>
      </c>
      <c r="H772" s="40">
        <v>271.52</v>
      </c>
      <c r="I772" s="194"/>
    </row>
    <row r="773" spans="1:9" ht="29.25" x14ac:dyDescent="0.2">
      <c r="A773" s="37" t="s">
        <v>3165</v>
      </c>
      <c r="B773" s="38" t="s">
        <v>3902</v>
      </c>
      <c r="C773" s="39" t="s">
        <v>56</v>
      </c>
      <c r="D773" s="39" t="s">
        <v>3903</v>
      </c>
      <c r="E773" s="38" t="s">
        <v>58</v>
      </c>
      <c r="F773" s="38" t="s">
        <v>3904</v>
      </c>
      <c r="G773" s="39">
        <v>6.52</v>
      </c>
      <c r="H773" s="40">
        <v>9.5399999999999991</v>
      </c>
      <c r="I773" s="194"/>
    </row>
    <row r="774" spans="1:9" ht="29.25" x14ac:dyDescent="0.2">
      <c r="A774" s="37" t="s">
        <v>3165</v>
      </c>
      <c r="B774" s="38" t="s">
        <v>1906</v>
      </c>
      <c r="C774" s="39" t="s">
        <v>56</v>
      </c>
      <c r="D774" s="39" t="s">
        <v>1907</v>
      </c>
      <c r="E774" s="38" t="s">
        <v>58</v>
      </c>
      <c r="F774" s="38" t="s">
        <v>3904</v>
      </c>
      <c r="G774" s="39">
        <v>38.880000000000003</v>
      </c>
      <c r="H774" s="40">
        <v>56.92</v>
      </c>
      <c r="I774" s="194"/>
    </row>
    <row r="775" spans="1:9" ht="19.5" x14ac:dyDescent="0.2">
      <c r="A775" s="37" t="s">
        <v>3165</v>
      </c>
      <c r="B775" s="38" t="s">
        <v>3905</v>
      </c>
      <c r="C775" s="39" t="s">
        <v>56</v>
      </c>
      <c r="D775" s="39" t="s">
        <v>3906</v>
      </c>
      <c r="E775" s="38" t="s">
        <v>131</v>
      </c>
      <c r="F775" s="38" t="s">
        <v>3907</v>
      </c>
      <c r="G775" s="39">
        <v>475.74</v>
      </c>
      <c r="H775" s="40">
        <v>25.68</v>
      </c>
      <c r="I775" s="194"/>
    </row>
    <row r="776" spans="1:9" ht="19.5" x14ac:dyDescent="0.2">
      <c r="A776" s="37" t="s">
        <v>3165</v>
      </c>
      <c r="B776" s="38" t="s">
        <v>3908</v>
      </c>
      <c r="C776" s="39" t="s">
        <v>56</v>
      </c>
      <c r="D776" s="39" t="s">
        <v>3909</v>
      </c>
      <c r="E776" s="38" t="s">
        <v>114</v>
      </c>
      <c r="F776" s="38" t="s">
        <v>3910</v>
      </c>
      <c r="G776" s="39">
        <v>15.62</v>
      </c>
      <c r="H776" s="40">
        <v>25</v>
      </c>
      <c r="I776" s="194"/>
    </row>
    <row r="777" spans="1:9" ht="19.5" x14ac:dyDescent="0.2">
      <c r="A777" s="37" t="s">
        <v>3165</v>
      </c>
      <c r="B777" s="38" t="s">
        <v>3911</v>
      </c>
      <c r="C777" s="39" t="s">
        <v>56</v>
      </c>
      <c r="D777" s="39" t="s">
        <v>3912</v>
      </c>
      <c r="E777" s="38" t="s">
        <v>131</v>
      </c>
      <c r="F777" s="38" t="s">
        <v>3907</v>
      </c>
      <c r="G777" s="39">
        <v>280.89999999999998</v>
      </c>
      <c r="H777" s="40">
        <v>15.16</v>
      </c>
      <c r="I777" s="194"/>
    </row>
    <row r="778" spans="1:9" ht="19.5" x14ac:dyDescent="0.2">
      <c r="A778" s="37" t="s">
        <v>66</v>
      </c>
      <c r="B778" s="38" t="s">
        <v>3913</v>
      </c>
      <c r="C778" s="39" t="s">
        <v>56</v>
      </c>
      <c r="D778" s="39" t="s">
        <v>3914</v>
      </c>
      <c r="E778" s="38" t="s">
        <v>85</v>
      </c>
      <c r="F778" s="38" t="s">
        <v>3915</v>
      </c>
      <c r="G778" s="39">
        <v>5.18</v>
      </c>
      <c r="H778" s="40">
        <v>10.77</v>
      </c>
      <c r="I778" s="194"/>
    </row>
    <row r="779" spans="1:9" x14ac:dyDescent="0.2">
      <c r="A779" s="37" t="s">
        <v>2010</v>
      </c>
      <c r="B779" s="38" t="s">
        <v>42</v>
      </c>
      <c r="C779" s="39" t="s">
        <v>43</v>
      </c>
      <c r="D779" s="39" t="s">
        <v>3</v>
      </c>
      <c r="E779" s="38" t="s">
        <v>44</v>
      </c>
      <c r="F779" s="38" t="s">
        <v>45</v>
      </c>
      <c r="G779" s="39" t="s">
        <v>46</v>
      </c>
      <c r="H779" s="40" t="s">
        <v>4</v>
      </c>
      <c r="I779" s="194"/>
    </row>
    <row r="780" spans="1:9" ht="19.5" x14ac:dyDescent="0.2">
      <c r="A780" s="37" t="s">
        <v>60</v>
      </c>
      <c r="B780" s="38" t="s">
        <v>2011</v>
      </c>
      <c r="C780" s="39" t="s">
        <v>69</v>
      </c>
      <c r="D780" s="39" t="s">
        <v>2012</v>
      </c>
      <c r="E780" s="38" t="s">
        <v>71</v>
      </c>
      <c r="F780" s="38" t="s">
        <v>6</v>
      </c>
      <c r="G780" s="39">
        <v>11.82</v>
      </c>
      <c r="H780" s="40">
        <v>11.82</v>
      </c>
      <c r="I780" s="194"/>
    </row>
    <row r="781" spans="1:9" x14ac:dyDescent="0.2">
      <c r="A781" s="37" t="s">
        <v>3165</v>
      </c>
      <c r="B781" s="38" t="s">
        <v>3365</v>
      </c>
      <c r="C781" s="39" t="s">
        <v>56</v>
      </c>
      <c r="D781" s="39" t="s">
        <v>3366</v>
      </c>
      <c r="E781" s="38" t="s">
        <v>3142</v>
      </c>
      <c r="F781" s="38" t="s">
        <v>3625</v>
      </c>
      <c r="G781" s="39">
        <v>20.68</v>
      </c>
      <c r="H781" s="40">
        <v>2.06</v>
      </c>
      <c r="I781" s="194"/>
    </row>
    <row r="782" spans="1:9" x14ac:dyDescent="0.2">
      <c r="A782" s="37" t="s">
        <v>3165</v>
      </c>
      <c r="B782" s="38" t="s">
        <v>3322</v>
      </c>
      <c r="C782" s="39" t="s">
        <v>56</v>
      </c>
      <c r="D782" s="39" t="s">
        <v>3323</v>
      </c>
      <c r="E782" s="38" t="s">
        <v>3142</v>
      </c>
      <c r="F782" s="38" t="s">
        <v>3625</v>
      </c>
      <c r="G782" s="39">
        <v>25.04</v>
      </c>
      <c r="H782" s="40">
        <v>2.5</v>
      </c>
      <c r="I782" s="194"/>
    </row>
    <row r="783" spans="1:9" x14ac:dyDescent="0.2">
      <c r="A783" s="37" t="s">
        <v>66</v>
      </c>
      <c r="B783" s="38" t="s">
        <v>3411</v>
      </c>
      <c r="C783" s="39" t="s">
        <v>56</v>
      </c>
      <c r="D783" s="39" t="s">
        <v>3412</v>
      </c>
      <c r="E783" s="38" t="s">
        <v>71</v>
      </c>
      <c r="F783" s="38" t="s">
        <v>3251</v>
      </c>
      <c r="G783" s="39">
        <v>76.56</v>
      </c>
      <c r="H783" s="40">
        <v>0.53</v>
      </c>
      <c r="I783" s="194"/>
    </row>
    <row r="784" spans="1:9" x14ac:dyDescent="0.2">
      <c r="A784" s="37" t="s">
        <v>66</v>
      </c>
      <c r="B784" s="38" t="s">
        <v>3414</v>
      </c>
      <c r="C784" s="39" t="s">
        <v>56</v>
      </c>
      <c r="D784" s="39" t="s">
        <v>3415</v>
      </c>
      <c r="E784" s="38" t="s">
        <v>71</v>
      </c>
      <c r="F784" s="38" t="s">
        <v>3603</v>
      </c>
      <c r="G784" s="39">
        <v>86.73</v>
      </c>
      <c r="H784" s="40">
        <v>0.69</v>
      </c>
      <c r="I784" s="194"/>
    </row>
    <row r="785" spans="1:9" x14ac:dyDescent="0.2">
      <c r="A785" s="37" t="s">
        <v>66</v>
      </c>
      <c r="B785" s="38" t="s">
        <v>3417</v>
      </c>
      <c r="C785" s="39" t="s">
        <v>56</v>
      </c>
      <c r="D785" s="39" t="s">
        <v>3418</v>
      </c>
      <c r="E785" s="38" t="s">
        <v>71</v>
      </c>
      <c r="F785" s="38" t="s">
        <v>3618</v>
      </c>
      <c r="G785" s="39">
        <v>3.08</v>
      </c>
      <c r="H785" s="40">
        <v>0.15</v>
      </c>
      <c r="I785" s="194"/>
    </row>
    <row r="786" spans="1:9" x14ac:dyDescent="0.2">
      <c r="A786" s="37" t="s">
        <v>66</v>
      </c>
      <c r="B786" s="38" t="s">
        <v>3916</v>
      </c>
      <c r="C786" s="39" t="s">
        <v>56</v>
      </c>
      <c r="D786" s="39" t="s">
        <v>3917</v>
      </c>
      <c r="E786" s="38" t="s">
        <v>71</v>
      </c>
      <c r="F786" s="38" t="s">
        <v>6</v>
      </c>
      <c r="G786" s="39">
        <v>5.89</v>
      </c>
      <c r="H786" s="40">
        <v>5.89</v>
      </c>
      <c r="I786" s="194"/>
    </row>
    <row r="787" spans="1:9" x14ac:dyDescent="0.2">
      <c r="A787" s="37" t="s">
        <v>2038</v>
      </c>
      <c r="B787" s="38" t="s">
        <v>42</v>
      </c>
      <c r="C787" s="39" t="s">
        <v>43</v>
      </c>
      <c r="D787" s="39" t="s">
        <v>3</v>
      </c>
      <c r="E787" s="38" t="s">
        <v>44</v>
      </c>
      <c r="F787" s="38" t="s">
        <v>45</v>
      </c>
      <c r="G787" s="39" t="s">
        <v>46</v>
      </c>
      <c r="H787" s="40" t="s">
        <v>4</v>
      </c>
      <c r="I787" s="194"/>
    </row>
    <row r="788" spans="1:9" x14ac:dyDescent="0.2">
      <c r="A788" s="37" t="s">
        <v>60</v>
      </c>
      <c r="B788" s="38" t="s">
        <v>2039</v>
      </c>
      <c r="C788" s="39" t="s">
        <v>69</v>
      </c>
      <c r="D788" s="39" t="s">
        <v>2040</v>
      </c>
      <c r="E788" s="38" t="s">
        <v>71</v>
      </c>
      <c r="F788" s="38" t="s">
        <v>6</v>
      </c>
      <c r="G788" s="39">
        <v>4.2699999999999996</v>
      </c>
      <c r="H788" s="40">
        <v>4.2699999999999996</v>
      </c>
      <c r="I788" s="194"/>
    </row>
    <row r="789" spans="1:9" x14ac:dyDescent="0.2">
      <c r="A789" s="37" t="s">
        <v>3165</v>
      </c>
      <c r="B789" s="38" t="s">
        <v>3365</v>
      </c>
      <c r="C789" s="39" t="s">
        <v>56</v>
      </c>
      <c r="D789" s="39" t="s">
        <v>3366</v>
      </c>
      <c r="E789" s="38" t="s">
        <v>3142</v>
      </c>
      <c r="F789" s="38" t="s">
        <v>2230</v>
      </c>
      <c r="G789" s="39">
        <v>20.68</v>
      </c>
      <c r="H789" s="40">
        <v>1.65</v>
      </c>
      <c r="I789" s="194"/>
    </row>
    <row r="790" spans="1:9" x14ac:dyDescent="0.2">
      <c r="A790" s="37" t="s">
        <v>3165</v>
      </c>
      <c r="B790" s="38" t="s">
        <v>3322</v>
      </c>
      <c r="C790" s="39" t="s">
        <v>56</v>
      </c>
      <c r="D790" s="39" t="s">
        <v>3323</v>
      </c>
      <c r="E790" s="38" t="s">
        <v>3142</v>
      </c>
      <c r="F790" s="38" t="s">
        <v>3367</v>
      </c>
      <c r="G790" s="39">
        <v>25.04</v>
      </c>
      <c r="H790" s="40">
        <v>0.5</v>
      </c>
      <c r="I790" s="194"/>
    </row>
    <row r="791" spans="1:9" x14ac:dyDescent="0.2">
      <c r="A791" s="37" t="s">
        <v>66</v>
      </c>
      <c r="B791" s="38" t="s">
        <v>3918</v>
      </c>
      <c r="C791" s="39" t="s">
        <v>3341</v>
      </c>
      <c r="D791" s="39" t="s">
        <v>5020</v>
      </c>
      <c r="E791" s="38" t="s">
        <v>71</v>
      </c>
      <c r="F791" s="38" t="s">
        <v>6</v>
      </c>
      <c r="G791" s="39">
        <v>2.12</v>
      </c>
      <c r="H791" s="40">
        <v>2.12</v>
      </c>
      <c r="I791" s="194"/>
    </row>
    <row r="792" spans="1:9" x14ac:dyDescent="0.2">
      <c r="A792" s="37" t="s">
        <v>2042</v>
      </c>
      <c r="B792" s="38" t="s">
        <v>42</v>
      </c>
      <c r="C792" s="39" t="s">
        <v>43</v>
      </c>
      <c r="D792" s="39" t="s">
        <v>3</v>
      </c>
      <c r="E792" s="38" t="s">
        <v>44</v>
      </c>
      <c r="F792" s="38" t="s">
        <v>45</v>
      </c>
      <c r="G792" s="39" t="s">
        <v>46</v>
      </c>
      <c r="H792" s="40" t="s">
        <v>4</v>
      </c>
      <c r="I792" s="194"/>
    </row>
    <row r="793" spans="1:9" x14ac:dyDescent="0.2">
      <c r="A793" s="37" t="s">
        <v>60</v>
      </c>
      <c r="B793" s="38" t="s">
        <v>2043</v>
      </c>
      <c r="C793" s="39" t="s">
        <v>69</v>
      </c>
      <c r="D793" s="39" t="s">
        <v>2044</v>
      </c>
      <c r="E793" s="38" t="s">
        <v>71</v>
      </c>
      <c r="F793" s="38" t="s">
        <v>6</v>
      </c>
      <c r="G793" s="39">
        <v>3.84</v>
      </c>
      <c r="H793" s="40">
        <v>3.84</v>
      </c>
      <c r="I793" s="194"/>
    </row>
    <row r="794" spans="1:9" x14ac:dyDescent="0.2">
      <c r="A794" s="37" t="s">
        <v>3165</v>
      </c>
      <c r="B794" s="38" t="s">
        <v>3365</v>
      </c>
      <c r="C794" s="39" t="s">
        <v>56</v>
      </c>
      <c r="D794" s="39" t="s">
        <v>3366</v>
      </c>
      <c r="E794" s="38" t="s">
        <v>3142</v>
      </c>
      <c r="F794" s="38" t="s">
        <v>2230</v>
      </c>
      <c r="G794" s="39">
        <v>20.68</v>
      </c>
      <c r="H794" s="40">
        <v>1.65</v>
      </c>
      <c r="I794" s="194"/>
    </row>
    <row r="795" spans="1:9" x14ac:dyDescent="0.2">
      <c r="A795" s="37" t="s">
        <v>3165</v>
      </c>
      <c r="B795" s="38" t="s">
        <v>3322</v>
      </c>
      <c r="C795" s="39" t="s">
        <v>56</v>
      </c>
      <c r="D795" s="39" t="s">
        <v>3323</v>
      </c>
      <c r="E795" s="38" t="s">
        <v>3142</v>
      </c>
      <c r="F795" s="38" t="s">
        <v>3367</v>
      </c>
      <c r="G795" s="39">
        <v>25.04</v>
      </c>
      <c r="H795" s="40">
        <v>0.5</v>
      </c>
      <c r="I795" s="194"/>
    </row>
    <row r="796" spans="1:9" x14ac:dyDescent="0.2">
      <c r="A796" s="37" t="s">
        <v>66</v>
      </c>
      <c r="B796" s="38" t="s">
        <v>1701</v>
      </c>
      <c r="C796" s="39" t="s">
        <v>56</v>
      </c>
      <c r="D796" s="39" t="s">
        <v>1702</v>
      </c>
      <c r="E796" s="38" t="s">
        <v>71</v>
      </c>
      <c r="F796" s="38" t="s">
        <v>6</v>
      </c>
      <c r="G796" s="39">
        <v>1.69</v>
      </c>
      <c r="H796" s="40">
        <v>1.69</v>
      </c>
      <c r="I796" s="194"/>
    </row>
    <row r="797" spans="1:9" x14ac:dyDescent="0.2">
      <c r="A797" s="37" t="s">
        <v>2045</v>
      </c>
      <c r="B797" s="38" t="s">
        <v>42</v>
      </c>
      <c r="C797" s="39" t="s">
        <v>43</v>
      </c>
      <c r="D797" s="39" t="s">
        <v>3</v>
      </c>
      <c r="E797" s="38" t="s">
        <v>44</v>
      </c>
      <c r="F797" s="38" t="s">
        <v>45</v>
      </c>
      <c r="G797" s="39" t="s">
        <v>46</v>
      </c>
      <c r="H797" s="40" t="s">
        <v>4</v>
      </c>
      <c r="I797" s="194"/>
    </row>
    <row r="798" spans="1:9" x14ac:dyDescent="0.2">
      <c r="A798" s="37" t="s">
        <v>60</v>
      </c>
      <c r="B798" s="38" t="s">
        <v>2046</v>
      </c>
      <c r="C798" s="39" t="s">
        <v>69</v>
      </c>
      <c r="D798" s="39" t="s">
        <v>2047</v>
      </c>
      <c r="E798" s="38" t="s">
        <v>71</v>
      </c>
      <c r="F798" s="38" t="s">
        <v>6</v>
      </c>
      <c r="G798" s="39">
        <v>10.64</v>
      </c>
      <c r="H798" s="40">
        <v>10.64</v>
      </c>
      <c r="I798" s="194"/>
    </row>
    <row r="799" spans="1:9" x14ac:dyDescent="0.2">
      <c r="A799" s="37" t="s">
        <v>3165</v>
      </c>
      <c r="B799" s="38" t="s">
        <v>3365</v>
      </c>
      <c r="C799" s="39" t="s">
        <v>56</v>
      </c>
      <c r="D799" s="39" t="s">
        <v>3366</v>
      </c>
      <c r="E799" s="38" t="s">
        <v>3142</v>
      </c>
      <c r="F799" s="38" t="s">
        <v>3368</v>
      </c>
      <c r="G799" s="39">
        <v>20.68</v>
      </c>
      <c r="H799" s="40">
        <v>3.12</v>
      </c>
      <c r="I799" s="194"/>
    </row>
    <row r="800" spans="1:9" x14ac:dyDescent="0.2">
      <c r="A800" s="37" t="s">
        <v>3165</v>
      </c>
      <c r="B800" s="38" t="s">
        <v>3322</v>
      </c>
      <c r="C800" s="39" t="s">
        <v>56</v>
      </c>
      <c r="D800" s="39" t="s">
        <v>3323</v>
      </c>
      <c r="E800" s="38" t="s">
        <v>3142</v>
      </c>
      <c r="F800" s="38" t="s">
        <v>3920</v>
      </c>
      <c r="G800" s="39">
        <v>25.04</v>
      </c>
      <c r="H800" s="40">
        <v>5.03</v>
      </c>
      <c r="I800" s="194"/>
    </row>
    <row r="801" spans="1:9" x14ac:dyDescent="0.2">
      <c r="A801" s="37" t="s">
        <v>66</v>
      </c>
      <c r="B801" s="38" t="s">
        <v>1705</v>
      </c>
      <c r="C801" s="39" t="s">
        <v>56</v>
      </c>
      <c r="D801" s="39" t="s">
        <v>1706</v>
      </c>
      <c r="E801" s="38" t="s">
        <v>71</v>
      </c>
      <c r="F801" s="38" t="s">
        <v>6</v>
      </c>
      <c r="G801" s="39">
        <v>2.4900000000000002</v>
      </c>
      <c r="H801" s="40">
        <v>2.4900000000000002</v>
      </c>
      <c r="I801" s="194"/>
    </row>
    <row r="802" spans="1:9" x14ac:dyDescent="0.2">
      <c r="A802" s="37" t="s">
        <v>2049</v>
      </c>
      <c r="B802" s="38" t="s">
        <v>42</v>
      </c>
      <c r="C802" s="39" t="s">
        <v>43</v>
      </c>
      <c r="D802" s="39" t="s">
        <v>3</v>
      </c>
      <c r="E802" s="38" t="s">
        <v>44</v>
      </c>
      <c r="F802" s="38" t="s">
        <v>45</v>
      </c>
      <c r="G802" s="39" t="s">
        <v>46</v>
      </c>
      <c r="H802" s="40" t="s">
        <v>4</v>
      </c>
      <c r="I802" s="194"/>
    </row>
    <row r="803" spans="1:9" x14ac:dyDescent="0.2">
      <c r="A803" s="37" t="s">
        <v>60</v>
      </c>
      <c r="B803" s="38" t="s">
        <v>2050</v>
      </c>
      <c r="C803" s="39" t="s">
        <v>69</v>
      </c>
      <c r="D803" s="39" t="s">
        <v>2051</v>
      </c>
      <c r="E803" s="38" t="s">
        <v>71</v>
      </c>
      <c r="F803" s="38" t="s">
        <v>6</v>
      </c>
      <c r="G803" s="39">
        <v>6.62</v>
      </c>
      <c r="H803" s="40">
        <v>6.62</v>
      </c>
      <c r="I803" s="194"/>
    </row>
    <row r="804" spans="1:9" x14ac:dyDescent="0.2">
      <c r="A804" s="37" t="s">
        <v>3165</v>
      </c>
      <c r="B804" s="38" t="s">
        <v>3365</v>
      </c>
      <c r="C804" s="39" t="s">
        <v>56</v>
      </c>
      <c r="D804" s="39" t="s">
        <v>3366</v>
      </c>
      <c r="E804" s="38" t="s">
        <v>3142</v>
      </c>
      <c r="F804" s="38" t="s">
        <v>3368</v>
      </c>
      <c r="G804" s="39">
        <v>20.68</v>
      </c>
      <c r="H804" s="40">
        <v>3.12</v>
      </c>
      <c r="I804" s="194"/>
    </row>
    <row r="805" spans="1:9" x14ac:dyDescent="0.2">
      <c r="A805" s="37" t="s">
        <v>3165</v>
      </c>
      <c r="B805" s="38" t="s">
        <v>3322</v>
      </c>
      <c r="C805" s="39" t="s">
        <v>56</v>
      </c>
      <c r="D805" s="39" t="s">
        <v>3323</v>
      </c>
      <c r="E805" s="38" t="s">
        <v>3142</v>
      </c>
      <c r="F805" s="38" t="s">
        <v>3367</v>
      </c>
      <c r="G805" s="39">
        <v>25.04</v>
      </c>
      <c r="H805" s="40">
        <v>0.5</v>
      </c>
      <c r="I805" s="194"/>
    </row>
    <row r="806" spans="1:9" x14ac:dyDescent="0.2">
      <c r="A806" s="37" t="s">
        <v>66</v>
      </c>
      <c r="B806" s="38" t="s">
        <v>1708</v>
      </c>
      <c r="C806" s="39" t="s">
        <v>56</v>
      </c>
      <c r="D806" s="39" t="s">
        <v>1709</v>
      </c>
      <c r="E806" s="38" t="s">
        <v>71</v>
      </c>
      <c r="F806" s="38" t="s">
        <v>6</v>
      </c>
      <c r="G806" s="39">
        <v>3</v>
      </c>
      <c r="H806" s="40">
        <v>3</v>
      </c>
      <c r="I806" s="194"/>
    </row>
    <row r="807" spans="1:9" x14ac:dyDescent="0.2">
      <c r="A807" s="37" t="s">
        <v>2077</v>
      </c>
      <c r="B807" s="38" t="s">
        <v>42</v>
      </c>
      <c r="C807" s="39" t="s">
        <v>43</v>
      </c>
      <c r="D807" s="39" t="s">
        <v>3</v>
      </c>
      <c r="E807" s="38" t="s">
        <v>44</v>
      </c>
      <c r="F807" s="38" t="s">
        <v>45</v>
      </c>
      <c r="G807" s="39" t="s">
        <v>46</v>
      </c>
      <c r="H807" s="40" t="s">
        <v>4</v>
      </c>
      <c r="I807" s="194"/>
    </row>
    <row r="808" spans="1:9" ht="19.5" x14ac:dyDescent="0.2">
      <c r="A808" s="37" t="s">
        <v>60</v>
      </c>
      <c r="B808" s="38" t="s">
        <v>2078</v>
      </c>
      <c r="C808" s="39" t="s">
        <v>69</v>
      </c>
      <c r="D808" s="39" t="s">
        <v>2079</v>
      </c>
      <c r="E808" s="38" t="s">
        <v>71</v>
      </c>
      <c r="F808" s="38" t="s">
        <v>6</v>
      </c>
      <c r="G808" s="39">
        <v>29.19</v>
      </c>
      <c r="H808" s="40">
        <v>29.19</v>
      </c>
      <c r="I808" s="194"/>
    </row>
    <row r="809" spans="1:9" x14ac:dyDescent="0.2">
      <c r="A809" s="37" t="s">
        <v>3165</v>
      </c>
      <c r="B809" s="38" t="s">
        <v>3365</v>
      </c>
      <c r="C809" s="39" t="s">
        <v>56</v>
      </c>
      <c r="D809" s="39" t="s">
        <v>3366</v>
      </c>
      <c r="E809" s="38" t="s">
        <v>3142</v>
      </c>
      <c r="F809" s="38" t="s">
        <v>3339</v>
      </c>
      <c r="G809" s="39">
        <v>20.68</v>
      </c>
      <c r="H809" s="40">
        <v>5.17</v>
      </c>
      <c r="I809" s="194"/>
    </row>
    <row r="810" spans="1:9" x14ac:dyDescent="0.2">
      <c r="A810" s="37" t="s">
        <v>3165</v>
      </c>
      <c r="B810" s="38" t="s">
        <v>3322</v>
      </c>
      <c r="C810" s="39" t="s">
        <v>56</v>
      </c>
      <c r="D810" s="39" t="s">
        <v>3323</v>
      </c>
      <c r="E810" s="38" t="s">
        <v>3142</v>
      </c>
      <c r="F810" s="38" t="s">
        <v>3339</v>
      </c>
      <c r="G810" s="39">
        <v>25.04</v>
      </c>
      <c r="H810" s="40">
        <v>6.26</v>
      </c>
      <c r="I810" s="194"/>
    </row>
    <row r="811" spans="1:9" x14ac:dyDescent="0.2">
      <c r="A811" s="37" t="s">
        <v>66</v>
      </c>
      <c r="B811" s="38" t="s">
        <v>1705</v>
      </c>
      <c r="C811" s="39" t="s">
        <v>56</v>
      </c>
      <c r="D811" s="39" t="s">
        <v>1706</v>
      </c>
      <c r="E811" s="38" t="s">
        <v>71</v>
      </c>
      <c r="F811" s="38" t="s">
        <v>8</v>
      </c>
      <c r="G811" s="39">
        <v>2.4900000000000002</v>
      </c>
      <c r="H811" s="40">
        <v>4.9800000000000004</v>
      </c>
      <c r="I811" s="194"/>
    </row>
    <row r="812" spans="1:9" ht="19.5" x14ac:dyDescent="0.2">
      <c r="A812" s="37" t="s">
        <v>66</v>
      </c>
      <c r="B812" s="38" t="s">
        <v>3689</v>
      </c>
      <c r="C812" s="39" t="s">
        <v>56</v>
      </c>
      <c r="D812" s="39" t="s">
        <v>3690</v>
      </c>
      <c r="E812" s="38" t="s">
        <v>71</v>
      </c>
      <c r="F812" s="38" t="s">
        <v>3379</v>
      </c>
      <c r="G812" s="39">
        <v>31.59</v>
      </c>
      <c r="H812" s="40">
        <v>1.89</v>
      </c>
      <c r="I812" s="194"/>
    </row>
    <row r="813" spans="1:9" x14ac:dyDescent="0.2">
      <c r="A813" s="37" t="s">
        <v>66</v>
      </c>
      <c r="B813" s="38" t="s">
        <v>3921</v>
      </c>
      <c r="C813" s="39" t="s">
        <v>3233</v>
      </c>
      <c r="D813" s="39" t="s">
        <v>3922</v>
      </c>
      <c r="E813" s="38" t="s">
        <v>476</v>
      </c>
      <c r="F813" s="38" t="s">
        <v>6</v>
      </c>
      <c r="G813" s="39">
        <v>10.89</v>
      </c>
      <c r="H813" s="40">
        <v>10.89</v>
      </c>
      <c r="I813" s="194"/>
    </row>
    <row r="814" spans="1:9" x14ac:dyDescent="0.2">
      <c r="A814" s="37" t="s">
        <v>2096</v>
      </c>
      <c r="B814" s="38" t="s">
        <v>42</v>
      </c>
      <c r="C814" s="39" t="s">
        <v>43</v>
      </c>
      <c r="D814" s="39" t="s">
        <v>3</v>
      </c>
      <c r="E814" s="38" t="s">
        <v>44</v>
      </c>
      <c r="F814" s="38" t="s">
        <v>45</v>
      </c>
      <c r="G814" s="39" t="s">
        <v>46</v>
      </c>
      <c r="H814" s="40" t="s">
        <v>4</v>
      </c>
      <c r="I814" s="194"/>
    </row>
    <row r="815" spans="1:9" x14ac:dyDescent="0.2">
      <c r="A815" s="37" t="s">
        <v>60</v>
      </c>
      <c r="B815" s="38" t="s">
        <v>2097</v>
      </c>
      <c r="C815" s="39" t="s">
        <v>69</v>
      </c>
      <c r="D815" s="39" t="s">
        <v>2098</v>
      </c>
      <c r="E815" s="38" t="s">
        <v>71</v>
      </c>
      <c r="F815" s="38" t="s">
        <v>6</v>
      </c>
      <c r="G815" s="39">
        <v>28.63</v>
      </c>
      <c r="H815" s="40">
        <v>28.63</v>
      </c>
      <c r="I815" s="194"/>
    </row>
    <row r="816" spans="1:9" x14ac:dyDescent="0.2">
      <c r="A816" s="37" t="s">
        <v>3165</v>
      </c>
      <c r="B816" s="38" t="s">
        <v>3365</v>
      </c>
      <c r="C816" s="39" t="s">
        <v>56</v>
      </c>
      <c r="D816" s="39" t="s">
        <v>3366</v>
      </c>
      <c r="E816" s="38" t="s">
        <v>3142</v>
      </c>
      <c r="F816" s="38" t="s">
        <v>3706</v>
      </c>
      <c r="G816" s="39">
        <v>20.68</v>
      </c>
      <c r="H816" s="40">
        <v>7.44</v>
      </c>
      <c r="I816" s="194"/>
    </row>
    <row r="817" spans="1:9" x14ac:dyDescent="0.2">
      <c r="A817" s="37" t="s">
        <v>3165</v>
      </c>
      <c r="B817" s="38" t="s">
        <v>3322</v>
      </c>
      <c r="C817" s="39" t="s">
        <v>56</v>
      </c>
      <c r="D817" s="39" t="s">
        <v>3323</v>
      </c>
      <c r="E817" s="38" t="s">
        <v>3142</v>
      </c>
      <c r="F817" s="38" t="s">
        <v>3706</v>
      </c>
      <c r="G817" s="39">
        <v>25.04</v>
      </c>
      <c r="H817" s="40">
        <v>9.01</v>
      </c>
      <c r="I817" s="194"/>
    </row>
    <row r="818" spans="1:9" x14ac:dyDescent="0.2">
      <c r="A818" s="37" t="s">
        <v>66</v>
      </c>
      <c r="B818" s="38" t="s">
        <v>3923</v>
      </c>
      <c r="C818" s="39" t="s">
        <v>56</v>
      </c>
      <c r="D818" s="39" t="s">
        <v>3924</v>
      </c>
      <c r="E818" s="38" t="s">
        <v>71</v>
      </c>
      <c r="F818" s="38" t="s">
        <v>3625</v>
      </c>
      <c r="G818" s="39">
        <v>9.9499999999999993</v>
      </c>
      <c r="H818" s="40">
        <v>0.99</v>
      </c>
      <c r="I818" s="194"/>
    </row>
    <row r="819" spans="1:9" x14ac:dyDescent="0.2">
      <c r="A819" s="37" t="s">
        <v>66</v>
      </c>
      <c r="B819" s="38" t="s">
        <v>3414</v>
      </c>
      <c r="C819" s="39" t="s">
        <v>56</v>
      </c>
      <c r="D819" s="39" t="s">
        <v>3415</v>
      </c>
      <c r="E819" s="38" t="s">
        <v>71</v>
      </c>
      <c r="F819" s="38" t="s">
        <v>3925</v>
      </c>
      <c r="G819" s="39">
        <v>86.73</v>
      </c>
      <c r="H819" s="40">
        <v>3.2</v>
      </c>
      <c r="I819" s="194"/>
    </row>
    <row r="820" spans="1:9" x14ac:dyDescent="0.2">
      <c r="A820" s="37" t="s">
        <v>66</v>
      </c>
      <c r="B820" s="38" t="s">
        <v>3926</v>
      </c>
      <c r="C820" s="39" t="s">
        <v>56</v>
      </c>
      <c r="D820" s="39" t="s">
        <v>3927</v>
      </c>
      <c r="E820" s="38" t="s">
        <v>71</v>
      </c>
      <c r="F820" s="38" t="s">
        <v>6</v>
      </c>
      <c r="G820" s="39">
        <v>7.99</v>
      </c>
      <c r="H820" s="40">
        <v>7.99</v>
      </c>
      <c r="I820" s="194"/>
    </row>
    <row r="821" spans="1:9" x14ac:dyDescent="0.2">
      <c r="A821" s="37" t="s">
        <v>2102</v>
      </c>
      <c r="B821" s="38" t="s">
        <v>42</v>
      </c>
      <c r="C821" s="39" t="s">
        <v>43</v>
      </c>
      <c r="D821" s="39" t="s">
        <v>3</v>
      </c>
      <c r="E821" s="38" t="s">
        <v>44</v>
      </c>
      <c r="F821" s="38" t="s">
        <v>45</v>
      </c>
      <c r="G821" s="39" t="s">
        <v>46</v>
      </c>
      <c r="H821" s="40" t="s">
        <v>4</v>
      </c>
      <c r="I821" s="194"/>
    </row>
    <row r="822" spans="1:9" ht="19.5" x14ac:dyDescent="0.2">
      <c r="A822" s="37" t="s">
        <v>60</v>
      </c>
      <c r="B822" s="38" t="s">
        <v>4988</v>
      </c>
      <c r="C822" s="39" t="s">
        <v>69</v>
      </c>
      <c r="D822" s="39" t="s">
        <v>2104</v>
      </c>
      <c r="E822" s="38" t="s">
        <v>71</v>
      </c>
      <c r="F822" s="38" t="s">
        <v>6</v>
      </c>
      <c r="G822" s="39">
        <v>38.619999999999997</v>
      </c>
      <c r="H822" s="40">
        <v>38.619999999999997</v>
      </c>
      <c r="I822" s="194"/>
    </row>
    <row r="823" spans="1:9" x14ac:dyDescent="0.2">
      <c r="A823" s="37" t="s">
        <v>3165</v>
      </c>
      <c r="B823" s="38" t="s">
        <v>3322</v>
      </c>
      <c r="C823" s="39" t="s">
        <v>56</v>
      </c>
      <c r="D823" s="39" t="s">
        <v>3323</v>
      </c>
      <c r="E823" s="38" t="s">
        <v>3142</v>
      </c>
      <c r="F823" s="38" t="s">
        <v>3928</v>
      </c>
      <c r="G823" s="39">
        <v>25.04</v>
      </c>
      <c r="H823" s="40">
        <v>2.75</v>
      </c>
      <c r="I823" s="194"/>
    </row>
    <row r="824" spans="1:9" x14ac:dyDescent="0.2">
      <c r="A824" s="37" t="s">
        <v>3165</v>
      </c>
      <c r="B824" s="38" t="s">
        <v>3174</v>
      </c>
      <c r="C824" s="39" t="s">
        <v>56</v>
      </c>
      <c r="D824" s="39" t="s">
        <v>3175</v>
      </c>
      <c r="E824" s="38" t="s">
        <v>3142</v>
      </c>
      <c r="F824" s="38" t="s">
        <v>3928</v>
      </c>
      <c r="G824" s="39">
        <v>20.74</v>
      </c>
      <c r="H824" s="40">
        <v>2.2799999999999998</v>
      </c>
      <c r="I824" s="194"/>
    </row>
    <row r="825" spans="1:9" x14ac:dyDescent="0.2">
      <c r="A825" s="37" t="s">
        <v>66</v>
      </c>
      <c r="B825" s="38" t="s">
        <v>1701</v>
      </c>
      <c r="C825" s="39" t="s">
        <v>56</v>
      </c>
      <c r="D825" s="39" t="s">
        <v>1702</v>
      </c>
      <c r="E825" s="38" t="s">
        <v>71</v>
      </c>
      <c r="F825" s="38" t="s">
        <v>6</v>
      </c>
      <c r="G825" s="39">
        <v>1.69</v>
      </c>
      <c r="H825" s="40">
        <v>1.69</v>
      </c>
      <c r="I825" s="194"/>
    </row>
    <row r="826" spans="1:9" ht="19.5" x14ac:dyDescent="0.2">
      <c r="A826" s="37" t="s">
        <v>66</v>
      </c>
      <c r="B826" s="38" t="s">
        <v>3689</v>
      </c>
      <c r="C826" s="39" t="s">
        <v>56</v>
      </c>
      <c r="D826" s="39" t="s">
        <v>3690</v>
      </c>
      <c r="E826" s="38" t="s">
        <v>71</v>
      </c>
      <c r="F826" s="38" t="s">
        <v>3379</v>
      </c>
      <c r="G826" s="39">
        <v>31.59</v>
      </c>
      <c r="H826" s="40">
        <v>1.89</v>
      </c>
      <c r="I826" s="194"/>
    </row>
    <row r="827" spans="1:9" x14ac:dyDescent="0.2">
      <c r="A827" s="37" t="s">
        <v>66</v>
      </c>
      <c r="B827" s="38" t="s">
        <v>1705</v>
      </c>
      <c r="C827" s="39" t="s">
        <v>56</v>
      </c>
      <c r="D827" s="39" t="s">
        <v>1706</v>
      </c>
      <c r="E827" s="38" t="s">
        <v>71</v>
      </c>
      <c r="F827" s="38" t="s">
        <v>6</v>
      </c>
      <c r="G827" s="39">
        <v>2.4900000000000002</v>
      </c>
      <c r="H827" s="40">
        <v>2.4900000000000002</v>
      </c>
      <c r="I827" s="194"/>
    </row>
    <row r="828" spans="1:9" x14ac:dyDescent="0.2">
      <c r="A828" s="37" t="s">
        <v>66</v>
      </c>
      <c r="B828" s="38" t="s">
        <v>3929</v>
      </c>
      <c r="C828" s="39" t="s">
        <v>56</v>
      </c>
      <c r="D828" s="39" t="s">
        <v>3930</v>
      </c>
      <c r="E828" s="38" t="s">
        <v>71</v>
      </c>
      <c r="F828" s="38" t="s">
        <v>6</v>
      </c>
      <c r="G828" s="39">
        <v>17.04</v>
      </c>
      <c r="H828" s="40">
        <v>17.04</v>
      </c>
      <c r="I828" s="194"/>
    </row>
    <row r="829" spans="1:9" x14ac:dyDescent="0.2">
      <c r="A829" s="37" t="s">
        <v>66</v>
      </c>
      <c r="B829" s="38" t="s">
        <v>3926</v>
      </c>
      <c r="C829" s="39" t="s">
        <v>56</v>
      </c>
      <c r="D829" s="39" t="s">
        <v>3927</v>
      </c>
      <c r="E829" s="38" t="s">
        <v>71</v>
      </c>
      <c r="F829" s="38" t="s">
        <v>6</v>
      </c>
      <c r="G829" s="39">
        <v>7.99</v>
      </c>
      <c r="H829" s="40">
        <v>7.99</v>
      </c>
      <c r="I829" s="194"/>
    </row>
    <row r="830" spans="1:9" x14ac:dyDescent="0.2">
      <c r="A830" s="37" t="s">
        <v>66</v>
      </c>
      <c r="B830" s="38" t="s">
        <v>1705</v>
      </c>
      <c r="C830" s="39" t="s">
        <v>56</v>
      </c>
      <c r="D830" s="39" t="s">
        <v>1706</v>
      </c>
      <c r="E830" s="38" t="s">
        <v>71</v>
      </c>
      <c r="F830" s="38" t="s">
        <v>6</v>
      </c>
      <c r="G830" s="39">
        <v>2.4900000000000002</v>
      </c>
      <c r="H830" s="40">
        <v>2.4900000000000002</v>
      </c>
      <c r="I830" s="194"/>
    </row>
    <row r="831" spans="1:9" x14ac:dyDescent="0.2">
      <c r="A831" s="37" t="s">
        <v>2106</v>
      </c>
      <c r="B831" s="38" t="s">
        <v>42</v>
      </c>
      <c r="C831" s="39" t="s">
        <v>43</v>
      </c>
      <c r="D831" s="39" t="s">
        <v>3</v>
      </c>
      <c r="E831" s="38" t="s">
        <v>44</v>
      </c>
      <c r="F831" s="38" t="s">
        <v>45</v>
      </c>
      <c r="G831" s="39" t="s">
        <v>46</v>
      </c>
      <c r="H831" s="40" t="s">
        <v>4</v>
      </c>
      <c r="I831" s="194"/>
    </row>
    <row r="832" spans="1:9" ht="19.5" x14ac:dyDescent="0.2">
      <c r="A832" s="37" t="s">
        <v>60</v>
      </c>
      <c r="B832" s="38" t="s">
        <v>2107</v>
      </c>
      <c r="C832" s="39" t="s">
        <v>69</v>
      </c>
      <c r="D832" s="39" t="s">
        <v>2108</v>
      </c>
      <c r="E832" s="38" t="s">
        <v>71</v>
      </c>
      <c r="F832" s="38" t="s">
        <v>6</v>
      </c>
      <c r="G832" s="39">
        <v>31.54</v>
      </c>
      <c r="H832" s="40">
        <v>31.54</v>
      </c>
      <c r="I832" s="194"/>
    </row>
    <row r="833" spans="1:9" x14ac:dyDescent="0.2">
      <c r="A833" s="37" t="s">
        <v>3165</v>
      </c>
      <c r="B833" s="38" t="s">
        <v>3365</v>
      </c>
      <c r="C833" s="39" t="s">
        <v>56</v>
      </c>
      <c r="D833" s="39" t="s">
        <v>3366</v>
      </c>
      <c r="E833" s="38" t="s">
        <v>3142</v>
      </c>
      <c r="F833" s="38" t="s">
        <v>3239</v>
      </c>
      <c r="G833" s="39">
        <v>20.68</v>
      </c>
      <c r="H833" s="40">
        <v>4.13</v>
      </c>
      <c r="I833" s="194"/>
    </row>
    <row r="834" spans="1:9" x14ac:dyDescent="0.2">
      <c r="A834" s="37" t="s">
        <v>3165</v>
      </c>
      <c r="B834" s="38" t="s">
        <v>3322</v>
      </c>
      <c r="C834" s="39" t="s">
        <v>56</v>
      </c>
      <c r="D834" s="39" t="s">
        <v>3323</v>
      </c>
      <c r="E834" s="38" t="s">
        <v>3142</v>
      </c>
      <c r="F834" s="38" t="s">
        <v>3239</v>
      </c>
      <c r="G834" s="39">
        <v>25.04</v>
      </c>
      <c r="H834" s="40">
        <v>5</v>
      </c>
      <c r="I834" s="194"/>
    </row>
    <row r="835" spans="1:9" x14ac:dyDescent="0.2">
      <c r="A835" s="37" t="s">
        <v>66</v>
      </c>
      <c r="B835" s="38" t="s">
        <v>3411</v>
      </c>
      <c r="C835" s="39" t="s">
        <v>56</v>
      </c>
      <c r="D835" s="39" t="s">
        <v>3412</v>
      </c>
      <c r="E835" s="38" t="s">
        <v>71</v>
      </c>
      <c r="F835" s="38" t="s">
        <v>3609</v>
      </c>
      <c r="G835" s="39">
        <v>76.56</v>
      </c>
      <c r="H835" s="40">
        <v>1.99</v>
      </c>
      <c r="I835" s="194"/>
    </row>
    <row r="836" spans="1:9" x14ac:dyDescent="0.2">
      <c r="A836" s="37" t="s">
        <v>66</v>
      </c>
      <c r="B836" s="38" t="s">
        <v>3931</v>
      </c>
      <c r="C836" s="39" t="s">
        <v>56</v>
      </c>
      <c r="D836" s="39" t="s">
        <v>3932</v>
      </c>
      <c r="E836" s="38" t="s">
        <v>71</v>
      </c>
      <c r="F836" s="38" t="s">
        <v>6</v>
      </c>
      <c r="G836" s="39">
        <v>17.45</v>
      </c>
      <c r="H836" s="40">
        <v>17.45</v>
      </c>
      <c r="I836" s="194"/>
    </row>
    <row r="837" spans="1:9" x14ac:dyDescent="0.2">
      <c r="A837" s="37" t="s">
        <v>66</v>
      </c>
      <c r="B837" s="38" t="s">
        <v>3414</v>
      </c>
      <c r="C837" s="39" t="s">
        <v>56</v>
      </c>
      <c r="D837" s="39" t="s">
        <v>3415</v>
      </c>
      <c r="E837" s="38" t="s">
        <v>71</v>
      </c>
      <c r="F837" s="38" t="s">
        <v>3933</v>
      </c>
      <c r="G837" s="39">
        <v>86.73</v>
      </c>
      <c r="H837" s="40">
        <v>2.86</v>
      </c>
      <c r="I837" s="194"/>
    </row>
    <row r="838" spans="1:9" x14ac:dyDescent="0.2">
      <c r="A838" s="37" t="s">
        <v>66</v>
      </c>
      <c r="B838" s="38" t="s">
        <v>3417</v>
      </c>
      <c r="C838" s="39" t="s">
        <v>56</v>
      </c>
      <c r="D838" s="39" t="s">
        <v>3418</v>
      </c>
      <c r="E838" s="38" t="s">
        <v>71</v>
      </c>
      <c r="F838" s="38" t="s">
        <v>3934</v>
      </c>
      <c r="G838" s="39">
        <v>3.08</v>
      </c>
      <c r="H838" s="40">
        <v>0.11</v>
      </c>
      <c r="I838" s="194"/>
    </row>
    <row r="839" spans="1:9" x14ac:dyDescent="0.2">
      <c r="A839" s="37" t="s">
        <v>2121</v>
      </c>
      <c r="B839" s="38" t="s">
        <v>42</v>
      </c>
      <c r="C839" s="39" t="s">
        <v>43</v>
      </c>
      <c r="D839" s="39" t="s">
        <v>3</v>
      </c>
      <c r="E839" s="38" t="s">
        <v>44</v>
      </c>
      <c r="F839" s="38" t="s">
        <v>45</v>
      </c>
      <c r="G839" s="39" t="s">
        <v>46</v>
      </c>
      <c r="H839" s="40" t="s">
        <v>4</v>
      </c>
      <c r="I839" s="194"/>
    </row>
    <row r="840" spans="1:9" x14ac:dyDescent="0.2">
      <c r="A840" s="37" t="s">
        <v>60</v>
      </c>
      <c r="B840" s="38" t="s">
        <v>2122</v>
      </c>
      <c r="C840" s="39" t="s">
        <v>69</v>
      </c>
      <c r="D840" s="39" t="s">
        <v>2123</v>
      </c>
      <c r="E840" s="38" t="s">
        <v>71</v>
      </c>
      <c r="F840" s="38" t="s">
        <v>6</v>
      </c>
      <c r="G840" s="39">
        <v>24</v>
      </c>
      <c r="H840" s="40">
        <v>24</v>
      </c>
      <c r="I840" s="194"/>
    </row>
    <row r="841" spans="1:9" x14ac:dyDescent="0.2">
      <c r="A841" s="37" t="s">
        <v>3165</v>
      </c>
      <c r="B841" s="38" t="s">
        <v>3322</v>
      </c>
      <c r="C841" s="39" t="s">
        <v>56</v>
      </c>
      <c r="D841" s="39" t="s">
        <v>3323</v>
      </c>
      <c r="E841" s="38" t="s">
        <v>3142</v>
      </c>
      <c r="F841" s="38" t="s">
        <v>3193</v>
      </c>
      <c r="G841" s="39">
        <v>25.04</v>
      </c>
      <c r="H841" s="40">
        <v>7.51</v>
      </c>
      <c r="I841" s="194"/>
    </row>
    <row r="842" spans="1:9" x14ac:dyDescent="0.2">
      <c r="A842" s="37" t="s">
        <v>3165</v>
      </c>
      <c r="B842" s="38" t="s">
        <v>3365</v>
      </c>
      <c r="C842" s="39" t="s">
        <v>56</v>
      </c>
      <c r="D842" s="39" t="s">
        <v>3366</v>
      </c>
      <c r="E842" s="38" t="s">
        <v>3142</v>
      </c>
      <c r="F842" s="38" t="s">
        <v>3193</v>
      </c>
      <c r="G842" s="39">
        <v>20.68</v>
      </c>
      <c r="H842" s="40">
        <v>6.2</v>
      </c>
      <c r="I842" s="194"/>
    </row>
    <row r="843" spans="1:9" x14ac:dyDescent="0.2">
      <c r="A843" s="37" t="s">
        <v>66</v>
      </c>
      <c r="B843" s="38" t="s">
        <v>3935</v>
      </c>
      <c r="C843" s="39" t="s">
        <v>3397</v>
      </c>
      <c r="D843" s="39" t="s">
        <v>3936</v>
      </c>
      <c r="E843" s="38" t="s">
        <v>71</v>
      </c>
      <c r="F843" s="38" t="s">
        <v>6</v>
      </c>
      <c r="G843" s="39">
        <v>10.29</v>
      </c>
      <c r="H843" s="40">
        <v>10.29</v>
      </c>
      <c r="I843" s="194"/>
    </row>
    <row r="844" spans="1:9" x14ac:dyDescent="0.2">
      <c r="A844" s="37" t="s">
        <v>2171</v>
      </c>
      <c r="B844" s="38" t="s">
        <v>42</v>
      </c>
      <c r="C844" s="39" t="s">
        <v>43</v>
      </c>
      <c r="D844" s="39" t="s">
        <v>3</v>
      </c>
      <c r="E844" s="38" t="s">
        <v>44</v>
      </c>
      <c r="F844" s="38" t="s">
        <v>45</v>
      </c>
      <c r="G844" s="39" t="s">
        <v>46</v>
      </c>
      <c r="H844" s="40" t="s">
        <v>4</v>
      </c>
      <c r="I844" s="194"/>
    </row>
    <row r="845" spans="1:9" ht="19.5" x14ac:dyDescent="0.2">
      <c r="A845" s="37" t="s">
        <v>60</v>
      </c>
      <c r="B845" s="38" t="s">
        <v>2172</v>
      </c>
      <c r="C845" s="39" t="s">
        <v>69</v>
      </c>
      <c r="D845" s="39" t="s">
        <v>2173</v>
      </c>
      <c r="E845" s="38" t="s">
        <v>71</v>
      </c>
      <c r="F845" s="38" t="s">
        <v>6</v>
      </c>
      <c r="G845" s="39">
        <v>1919.2</v>
      </c>
      <c r="H845" s="40">
        <v>1919.2</v>
      </c>
      <c r="I845" s="194"/>
    </row>
    <row r="846" spans="1:9" ht="19.5" x14ac:dyDescent="0.2">
      <c r="A846" s="37" t="s">
        <v>3165</v>
      </c>
      <c r="B846" s="38" t="s">
        <v>3937</v>
      </c>
      <c r="C846" s="39" t="s">
        <v>56</v>
      </c>
      <c r="D846" s="39" t="s">
        <v>3938</v>
      </c>
      <c r="E846" s="38" t="s">
        <v>71</v>
      </c>
      <c r="F846" s="38" t="s">
        <v>6</v>
      </c>
      <c r="G846" s="39">
        <v>110.63</v>
      </c>
      <c r="H846" s="40">
        <v>110.63</v>
      </c>
      <c r="I846" s="194"/>
    </row>
    <row r="847" spans="1:9" x14ac:dyDescent="0.2">
      <c r="A847" s="37" t="s">
        <v>3165</v>
      </c>
      <c r="B847" s="38" t="s">
        <v>3939</v>
      </c>
      <c r="C847" s="39" t="s">
        <v>56</v>
      </c>
      <c r="D847" s="39" t="s">
        <v>3940</v>
      </c>
      <c r="E847" s="38" t="s">
        <v>71</v>
      </c>
      <c r="F847" s="38" t="s">
        <v>6</v>
      </c>
      <c r="G847" s="39">
        <v>342.28</v>
      </c>
      <c r="H847" s="40">
        <v>342.28</v>
      </c>
      <c r="I847" s="194"/>
    </row>
    <row r="848" spans="1:9" x14ac:dyDescent="0.2">
      <c r="A848" s="37" t="s">
        <v>3165</v>
      </c>
      <c r="B848" s="38" t="s">
        <v>3322</v>
      </c>
      <c r="C848" s="39" t="s">
        <v>56</v>
      </c>
      <c r="D848" s="39" t="s">
        <v>3323</v>
      </c>
      <c r="E848" s="38" t="s">
        <v>3142</v>
      </c>
      <c r="F848" s="38" t="s">
        <v>3941</v>
      </c>
      <c r="G848" s="39">
        <v>25.04</v>
      </c>
      <c r="H848" s="40">
        <v>51.83</v>
      </c>
      <c r="I848" s="194"/>
    </row>
    <row r="849" spans="1:9" x14ac:dyDescent="0.2">
      <c r="A849" s="37" t="s">
        <v>3165</v>
      </c>
      <c r="B849" s="38" t="s">
        <v>3174</v>
      </c>
      <c r="C849" s="39" t="s">
        <v>56</v>
      </c>
      <c r="D849" s="39" t="s">
        <v>3175</v>
      </c>
      <c r="E849" s="38" t="s">
        <v>3142</v>
      </c>
      <c r="F849" s="38" t="s">
        <v>3732</v>
      </c>
      <c r="G849" s="39">
        <v>20.74</v>
      </c>
      <c r="H849" s="40">
        <v>17.420000000000002</v>
      </c>
      <c r="I849" s="194"/>
    </row>
    <row r="850" spans="1:9" ht="19.5" x14ac:dyDescent="0.2">
      <c r="A850" s="37" t="s">
        <v>66</v>
      </c>
      <c r="B850" s="38" t="s">
        <v>3326</v>
      </c>
      <c r="C850" s="39" t="s">
        <v>56</v>
      </c>
      <c r="D850" s="39" t="s">
        <v>3327</v>
      </c>
      <c r="E850" s="38" t="s">
        <v>71</v>
      </c>
      <c r="F850" s="38" t="s">
        <v>16</v>
      </c>
      <c r="G850" s="39">
        <v>19.260000000000002</v>
      </c>
      <c r="H850" s="40">
        <v>115.56</v>
      </c>
      <c r="I850" s="194"/>
    </row>
    <row r="851" spans="1:9" x14ac:dyDescent="0.2">
      <c r="A851" s="37" t="s">
        <v>66</v>
      </c>
      <c r="B851" s="38" t="s">
        <v>3942</v>
      </c>
      <c r="C851" s="39" t="s">
        <v>3397</v>
      </c>
      <c r="D851" s="39" t="s">
        <v>4993</v>
      </c>
      <c r="E851" s="38" t="s">
        <v>71</v>
      </c>
      <c r="F851" s="38" t="s">
        <v>6</v>
      </c>
      <c r="G851" s="39">
        <v>831.99</v>
      </c>
      <c r="H851" s="40">
        <v>831.99</v>
      </c>
      <c r="I851" s="194"/>
    </row>
    <row r="852" spans="1:9" x14ac:dyDescent="0.2">
      <c r="A852" s="37" t="s">
        <v>66</v>
      </c>
      <c r="B852" s="38" t="s">
        <v>3944</v>
      </c>
      <c r="C852" s="39" t="s">
        <v>3397</v>
      </c>
      <c r="D852" s="39" t="s">
        <v>5012</v>
      </c>
      <c r="E852" s="38" t="s">
        <v>71</v>
      </c>
      <c r="F852" s="38" t="s">
        <v>6</v>
      </c>
      <c r="G852" s="39">
        <v>449.49</v>
      </c>
      <c r="H852" s="40">
        <v>449.49</v>
      </c>
      <c r="I852" s="194"/>
    </row>
    <row r="853" spans="1:9" x14ac:dyDescent="0.2">
      <c r="A853" s="37" t="s">
        <v>2179</v>
      </c>
      <c r="B853" s="38" t="s">
        <v>42</v>
      </c>
      <c r="C853" s="39" t="s">
        <v>43</v>
      </c>
      <c r="D853" s="39" t="s">
        <v>3</v>
      </c>
      <c r="E853" s="38" t="s">
        <v>44</v>
      </c>
      <c r="F853" s="38" t="s">
        <v>45</v>
      </c>
      <c r="G853" s="39" t="s">
        <v>46</v>
      </c>
      <c r="H853" s="40" t="s">
        <v>4</v>
      </c>
      <c r="I853" s="194"/>
    </row>
    <row r="854" spans="1:9" ht="19.5" x14ac:dyDescent="0.2">
      <c r="A854" s="37" t="s">
        <v>60</v>
      </c>
      <c r="B854" s="38" t="s">
        <v>2180</v>
      </c>
      <c r="C854" s="39" t="s">
        <v>69</v>
      </c>
      <c r="D854" s="39" t="s">
        <v>2181</v>
      </c>
      <c r="E854" s="38" t="s">
        <v>71</v>
      </c>
      <c r="F854" s="38" t="s">
        <v>6</v>
      </c>
      <c r="G854" s="39">
        <v>186.9</v>
      </c>
      <c r="H854" s="40">
        <v>186.9</v>
      </c>
      <c r="I854" s="194"/>
    </row>
    <row r="855" spans="1:9" x14ac:dyDescent="0.2">
      <c r="A855" s="37" t="s">
        <v>3165</v>
      </c>
      <c r="B855" s="38" t="s">
        <v>3174</v>
      </c>
      <c r="C855" s="39" t="s">
        <v>56</v>
      </c>
      <c r="D855" s="39" t="s">
        <v>3175</v>
      </c>
      <c r="E855" s="38" t="s">
        <v>3142</v>
      </c>
      <c r="F855" s="38" t="s">
        <v>3333</v>
      </c>
      <c r="G855" s="39">
        <v>20.74</v>
      </c>
      <c r="H855" s="40">
        <v>10.37</v>
      </c>
      <c r="I855" s="194"/>
    </row>
    <row r="856" spans="1:9" x14ac:dyDescent="0.2">
      <c r="A856" s="37" t="s">
        <v>3165</v>
      </c>
      <c r="B856" s="38" t="s">
        <v>3322</v>
      </c>
      <c r="C856" s="39" t="s">
        <v>56</v>
      </c>
      <c r="D856" s="39" t="s">
        <v>3323</v>
      </c>
      <c r="E856" s="38" t="s">
        <v>3142</v>
      </c>
      <c r="F856" s="38" t="s">
        <v>3333</v>
      </c>
      <c r="G856" s="39">
        <v>25.04</v>
      </c>
      <c r="H856" s="40">
        <v>12.52</v>
      </c>
      <c r="I856" s="194"/>
    </row>
    <row r="857" spans="1:9" ht="19.5" x14ac:dyDescent="0.2">
      <c r="A857" s="37" t="s">
        <v>66</v>
      </c>
      <c r="B857" s="38" t="s">
        <v>3334</v>
      </c>
      <c r="C857" s="39" t="s">
        <v>56</v>
      </c>
      <c r="D857" s="39" t="s">
        <v>3335</v>
      </c>
      <c r="E857" s="38" t="s">
        <v>71</v>
      </c>
      <c r="F857" s="38" t="s">
        <v>6</v>
      </c>
      <c r="G857" s="39">
        <v>156.80000000000001</v>
      </c>
      <c r="H857" s="40">
        <v>156.80000000000001</v>
      </c>
      <c r="I857" s="194"/>
    </row>
    <row r="858" spans="1:9" x14ac:dyDescent="0.2">
      <c r="A858" s="37" t="s">
        <v>66</v>
      </c>
      <c r="B858" s="38" t="s">
        <v>3336</v>
      </c>
      <c r="C858" s="39" t="s">
        <v>56</v>
      </c>
      <c r="D858" s="39" t="s">
        <v>3337</v>
      </c>
      <c r="E858" s="38" t="s">
        <v>71</v>
      </c>
      <c r="F858" s="38" t="s">
        <v>3946</v>
      </c>
      <c r="G858" s="39">
        <v>5</v>
      </c>
      <c r="H858" s="40">
        <v>0.02</v>
      </c>
      <c r="I858" s="194"/>
    </row>
    <row r="859" spans="1:9" x14ac:dyDescent="0.2">
      <c r="A859" s="37" t="s">
        <v>66</v>
      </c>
      <c r="B859" s="38" t="s">
        <v>3947</v>
      </c>
      <c r="C859" s="39" t="s">
        <v>56</v>
      </c>
      <c r="D859" s="39" t="s">
        <v>3948</v>
      </c>
      <c r="E859" s="38" t="s">
        <v>71</v>
      </c>
      <c r="F859" s="38" t="s">
        <v>6</v>
      </c>
      <c r="G859" s="39">
        <v>7.19</v>
      </c>
      <c r="H859" s="40">
        <v>7.19</v>
      </c>
      <c r="I859" s="194"/>
    </row>
    <row r="860" spans="1:9" x14ac:dyDescent="0.2">
      <c r="A860" s="37" t="s">
        <v>2183</v>
      </c>
      <c r="B860" s="38" t="s">
        <v>42</v>
      </c>
      <c r="C860" s="39" t="s">
        <v>43</v>
      </c>
      <c r="D860" s="39" t="s">
        <v>3</v>
      </c>
      <c r="E860" s="38" t="s">
        <v>44</v>
      </c>
      <c r="F860" s="38" t="s">
        <v>45</v>
      </c>
      <c r="G860" s="39" t="s">
        <v>46</v>
      </c>
      <c r="H860" s="40" t="s">
        <v>4</v>
      </c>
      <c r="I860" s="194"/>
    </row>
    <row r="861" spans="1:9" ht="19.5" x14ac:dyDescent="0.2">
      <c r="A861" s="37" t="s">
        <v>60</v>
      </c>
      <c r="B861" s="38" t="s">
        <v>2184</v>
      </c>
      <c r="C861" s="39" t="s">
        <v>69</v>
      </c>
      <c r="D861" s="39" t="s">
        <v>2185</v>
      </c>
      <c r="E861" s="38" t="s">
        <v>71</v>
      </c>
      <c r="F861" s="38" t="s">
        <v>6</v>
      </c>
      <c r="G861" s="39">
        <v>215.63</v>
      </c>
      <c r="H861" s="40">
        <v>215.63</v>
      </c>
      <c r="I861" s="194"/>
    </row>
    <row r="862" spans="1:9" x14ac:dyDescent="0.2">
      <c r="A862" s="37" t="s">
        <v>3165</v>
      </c>
      <c r="B862" s="38" t="s">
        <v>3322</v>
      </c>
      <c r="C862" s="39" t="s">
        <v>56</v>
      </c>
      <c r="D862" s="39" t="s">
        <v>3323</v>
      </c>
      <c r="E862" s="38" t="s">
        <v>3142</v>
      </c>
      <c r="F862" s="38" t="s">
        <v>3339</v>
      </c>
      <c r="G862" s="39">
        <v>25.04</v>
      </c>
      <c r="H862" s="40">
        <v>6.26</v>
      </c>
      <c r="I862" s="194"/>
    </row>
    <row r="863" spans="1:9" x14ac:dyDescent="0.2">
      <c r="A863" s="37" t="s">
        <v>3165</v>
      </c>
      <c r="B863" s="38" t="s">
        <v>3174</v>
      </c>
      <c r="C863" s="39" t="s">
        <v>56</v>
      </c>
      <c r="D863" s="39" t="s">
        <v>3175</v>
      </c>
      <c r="E863" s="38" t="s">
        <v>3142</v>
      </c>
      <c r="F863" s="38" t="s">
        <v>3333</v>
      </c>
      <c r="G863" s="39">
        <v>20.74</v>
      </c>
      <c r="H863" s="40">
        <v>10.37</v>
      </c>
      <c r="I863" s="194"/>
    </row>
    <row r="864" spans="1:9" x14ac:dyDescent="0.2">
      <c r="A864" s="37" t="s">
        <v>66</v>
      </c>
      <c r="B864" s="38" t="s">
        <v>3947</v>
      </c>
      <c r="C864" s="39" t="s">
        <v>56</v>
      </c>
      <c r="D864" s="39" t="s">
        <v>3948</v>
      </c>
      <c r="E864" s="38" t="s">
        <v>71</v>
      </c>
      <c r="F864" s="38" t="s">
        <v>6</v>
      </c>
      <c r="G864" s="39">
        <v>7.19</v>
      </c>
      <c r="H864" s="40">
        <v>7.19</v>
      </c>
      <c r="I864" s="194"/>
    </row>
    <row r="865" spans="1:9" x14ac:dyDescent="0.2">
      <c r="A865" s="37" t="s">
        <v>66</v>
      </c>
      <c r="B865" s="38" t="s">
        <v>3336</v>
      </c>
      <c r="C865" s="39" t="s">
        <v>56</v>
      </c>
      <c r="D865" s="39" t="s">
        <v>3337</v>
      </c>
      <c r="E865" s="38" t="s">
        <v>71</v>
      </c>
      <c r="F865" s="38" t="s">
        <v>3330</v>
      </c>
      <c r="G865" s="39">
        <v>5</v>
      </c>
      <c r="H865" s="40">
        <v>0.15</v>
      </c>
      <c r="I865" s="194"/>
    </row>
    <row r="866" spans="1:9" ht="19.5" x14ac:dyDescent="0.2">
      <c r="A866" s="37" t="s">
        <v>66</v>
      </c>
      <c r="B866" s="38" t="s">
        <v>3949</v>
      </c>
      <c r="C866" s="39" t="s">
        <v>69</v>
      </c>
      <c r="D866" s="39" t="s">
        <v>3950</v>
      </c>
      <c r="E866" s="38" t="s">
        <v>476</v>
      </c>
      <c r="F866" s="38" t="s">
        <v>6</v>
      </c>
      <c r="G866" s="39">
        <v>191.66</v>
      </c>
      <c r="H866" s="40">
        <v>191.66</v>
      </c>
      <c r="I866" s="194"/>
    </row>
    <row r="867" spans="1:9" x14ac:dyDescent="0.2">
      <c r="A867" s="37" t="s">
        <v>2201</v>
      </c>
      <c r="B867" s="38" t="s">
        <v>42</v>
      </c>
      <c r="C867" s="39" t="s">
        <v>43</v>
      </c>
      <c r="D867" s="39" t="s">
        <v>3</v>
      </c>
      <c r="E867" s="38" t="s">
        <v>44</v>
      </c>
      <c r="F867" s="38" t="s">
        <v>45</v>
      </c>
      <c r="G867" s="39" t="s">
        <v>46</v>
      </c>
      <c r="H867" s="40" t="s">
        <v>4</v>
      </c>
      <c r="I867" s="194"/>
    </row>
    <row r="868" spans="1:9" x14ac:dyDescent="0.2">
      <c r="A868" s="37" t="s">
        <v>60</v>
      </c>
      <c r="B868" s="38" t="s">
        <v>2202</v>
      </c>
      <c r="C868" s="39" t="s">
        <v>69</v>
      </c>
      <c r="D868" s="39" t="s">
        <v>2203</v>
      </c>
      <c r="E868" s="38" t="s">
        <v>71</v>
      </c>
      <c r="F868" s="38" t="s">
        <v>6</v>
      </c>
      <c r="G868" s="39">
        <v>283.48</v>
      </c>
      <c r="H868" s="40">
        <v>283.48</v>
      </c>
      <c r="I868" s="194"/>
    </row>
    <row r="869" spans="1:9" x14ac:dyDescent="0.2">
      <c r="A869" s="37" t="s">
        <v>3165</v>
      </c>
      <c r="B869" s="38" t="s">
        <v>3171</v>
      </c>
      <c r="C869" s="39" t="s">
        <v>56</v>
      </c>
      <c r="D869" s="39" t="s">
        <v>3172</v>
      </c>
      <c r="E869" s="38" t="s">
        <v>3142</v>
      </c>
      <c r="F869" s="38" t="s">
        <v>3951</v>
      </c>
      <c r="G869" s="39">
        <v>25.75</v>
      </c>
      <c r="H869" s="40">
        <v>24.42</v>
      </c>
      <c r="I869" s="194"/>
    </row>
    <row r="870" spans="1:9" x14ac:dyDescent="0.2">
      <c r="A870" s="37" t="s">
        <v>3165</v>
      </c>
      <c r="B870" s="38" t="s">
        <v>3952</v>
      </c>
      <c r="C870" s="39" t="s">
        <v>56</v>
      </c>
      <c r="D870" s="39" t="s">
        <v>3953</v>
      </c>
      <c r="E870" s="38" t="s">
        <v>3142</v>
      </c>
      <c r="F870" s="38" t="s">
        <v>3954</v>
      </c>
      <c r="G870" s="39">
        <v>21.28</v>
      </c>
      <c r="H870" s="40">
        <v>6.35</v>
      </c>
      <c r="I870" s="194"/>
    </row>
    <row r="871" spans="1:9" ht="19.5" x14ac:dyDescent="0.2">
      <c r="A871" s="37" t="s">
        <v>66</v>
      </c>
      <c r="B871" s="38" t="s">
        <v>3326</v>
      </c>
      <c r="C871" s="39" t="s">
        <v>56</v>
      </c>
      <c r="D871" s="39" t="s">
        <v>3327</v>
      </c>
      <c r="E871" s="38" t="s">
        <v>71</v>
      </c>
      <c r="F871" s="38" t="s">
        <v>16</v>
      </c>
      <c r="G871" s="39">
        <v>19.260000000000002</v>
      </c>
      <c r="H871" s="40">
        <v>115.56</v>
      </c>
      <c r="I871" s="194"/>
    </row>
    <row r="872" spans="1:9" ht="19.5" x14ac:dyDescent="0.2">
      <c r="A872" s="37" t="s">
        <v>66</v>
      </c>
      <c r="B872" s="38" t="s">
        <v>3955</v>
      </c>
      <c r="C872" s="39" t="s">
        <v>3397</v>
      </c>
      <c r="D872" s="39" t="s">
        <v>3956</v>
      </c>
      <c r="E872" s="38" t="s">
        <v>71</v>
      </c>
      <c r="F872" s="38" t="s">
        <v>6</v>
      </c>
      <c r="G872" s="39">
        <v>137.15</v>
      </c>
      <c r="H872" s="40">
        <v>137.15</v>
      </c>
      <c r="I872" s="194"/>
    </row>
    <row r="873" spans="1:9" x14ac:dyDescent="0.2">
      <c r="A873" s="37" t="s">
        <v>2208</v>
      </c>
      <c r="B873" s="38" t="s">
        <v>42</v>
      </c>
      <c r="C873" s="39" t="s">
        <v>43</v>
      </c>
      <c r="D873" s="39" t="s">
        <v>3</v>
      </c>
      <c r="E873" s="38" t="s">
        <v>44</v>
      </c>
      <c r="F873" s="38" t="s">
        <v>45</v>
      </c>
      <c r="G873" s="39" t="s">
        <v>46</v>
      </c>
      <c r="H873" s="40" t="s">
        <v>4</v>
      </c>
      <c r="I873" s="194"/>
    </row>
    <row r="874" spans="1:9" x14ac:dyDescent="0.2">
      <c r="A874" s="37" t="s">
        <v>60</v>
      </c>
      <c r="B874" s="38" t="s">
        <v>2209</v>
      </c>
      <c r="C874" s="39" t="s">
        <v>69</v>
      </c>
      <c r="D874" s="39" t="s">
        <v>2210</v>
      </c>
      <c r="E874" s="38" t="s">
        <v>58</v>
      </c>
      <c r="F874" s="38" t="s">
        <v>6</v>
      </c>
      <c r="G874" s="39">
        <v>528.94000000000005</v>
      </c>
      <c r="H874" s="40">
        <v>528.94000000000005</v>
      </c>
      <c r="I874" s="194"/>
    </row>
    <row r="875" spans="1:9" x14ac:dyDescent="0.2">
      <c r="A875" s="37" t="s">
        <v>3165</v>
      </c>
      <c r="B875" s="38" t="s">
        <v>3174</v>
      </c>
      <c r="C875" s="39" t="s">
        <v>56</v>
      </c>
      <c r="D875" s="39" t="s">
        <v>3175</v>
      </c>
      <c r="E875" s="38" t="s">
        <v>3142</v>
      </c>
      <c r="F875" s="38" t="s">
        <v>3231</v>
      </c>
      <c r="G875" s="39">
        <v>20.74</v>
      </c>
      <c r="H875" s="40">
        <v>8.2899999999999991</v>
      </c>
      <c r="I875" s="194"/>
    </row>
    <row r="876" spans="1:9" x14ac:dyDescent="0.2">
      <c r="A876" s="37" t="s">
        <v>3165</v>
      </c>
      <c r="B876" s="38" t="s">
        <v>3283</v>
      </c>
      <c r="C876" s="39" t="s">
        <v>56</v>
      </c>
      <c r="D876" s="39" t="s">
        <v>3284</v>
      </c>
      <c r="E876" s="38" t="s">
        <v>3142</v>
      </c>
      <c r="F876" s="38" t="s">
        <v>8</v>
      </c>
      <c r="G876" s="39">
        <v>22.95</v>
      </c>
      <c r="H876" s="40">
        <v>45.9</v>
      </c>
      <c r="I876" s="194"/>
    </row>
    <row r="877" spans="1:9" x14ac:dyDescent="0.2">
      <c r="A877" s="37" t="s">
        <v>66</v>
      </c>
      <c r="B877" s="38" t="s">
        <v>3685</v>
      </c>
      <c r="C877" s="39" t="s">
        <v>56</v>
      </c>
      <c r="D877" s="39" t="s">
        <v>3686</v>
      </c>
      <c r="E877" s="38" t="s">
        <v>58</v>
      </c>
      <c r="F877" s="38" t="s">
        <v>6</v>
      </c>
      <c r="G877" s="39">
        <v>459.75</v>
      </c>
      <c r="H877" s="40">
        <v>459.75</v>
      </c>
      <c r="I877" s="194"/>
    </row>
    <row r="878" spans="1:9" x14ac:dyDescent="0.2">
      <c r="A878" s="37" t="s">
        <v>66</v>
      </c>
      <c r="B878" s="38" t="s">
        <v>3957</v>
      </c>
      <c r="C878" s="39" t="s">
        <v>3397</v>
      </c>
      <c r="D878" s="39" t="s">
        <v>3958</v>
      </c>
      <c r="E878" s="38" t="s">
        <v>71</v>
      </c>
      <c r="F878" s="38" t="s">
        <v>12</v>
      </c>
      <c r="G878" s="39">
        <v>3.75</v>
      </c>
      <c r="H878" s="40">
        <v>15</v>
      </c>
      <c r="I878" s="194"/>
    </row>
    <row r="879" spans="1:9" x14ac:dyDescent="0.2">
      <c r="A879" s="37" t="s">
        <v>2215</v>
      </c>
      <c r="B879" s="38" t="s">
        <v>42</v>
      </c>
      <c r="C879" s="39" t="s">
        <v>43</v>
      </c>
      <c r="D879" s="39" t="s">
        <v>3</v>
      </c>
      <c r="E879" s="38" t="s">
        <v>44</v>
      </c>
      <c r="F879" s="38" t="s">
        <v>45</v>
      </c>
      <c r="G879" s="39" t="s">
        <v>46</v>
      </c>
      <c r="H879" s="40" t="s">
        <v>4</v>
      </c>
      <c r="I879" s="194"/>
    </row>
    <row r="880" spans="1:9" ht="19.5" x14ac:dyDescent="0.2">
      <c r="A880" s="37" t="s">
        <v>60</v>
      </c>
      <c r="B880" s="38" t="s">
        <v>2216</v>
      </c>
      <c r="C880" s="39" t="s">
        <v>69</v>
      </c>
      <c r="D880" s="39" t="s">
        <v>2217</v>
      </c>
      <c r="E880" s="38" t="s">
        <v>58</v>
      </c>
      <c r="F880" s="38" t="s">
        <v>6</v>
      </c>
      <c r="G880" s="39">
        <v>792.45</v>
      </c>
      <c r="H880" s="40">
        <v>792.45</v>
      </c>
      <c r="I880" s="194"/>
    </row>
    <row r="881" spans="1:9" x14ac:dyDescent="0.2">
      <c r="A881" s="37" t="s">
        <v>3165</v>
      </c>
      <c r="B881" s="38" t="s">
        <v>3959</v>
      </c>
      <c r="C881" s="39" t="s">
        <v>56</v>
      </c>
      <c r="D881" s="39" t="s">
        <v>3960</v>
      </c>
      <c r="E881" s="38" t="s">
        <v>3142</v>
      </c>
      <c r="F881" s="38" t="s">
        <v>3961</v>
      </c>
      <c r="G881" s="39">
        <v>25.63</v>
      </c>
      <c r="H881" s="40">
        <v>19.96</v>
      </c>
      <c r="I881" s="194"/>
    </row>
    <row r="882" spans="1:9" x14ac:dyDescent="0.2">
      <c r="A882" s="37" t="s">
        <v>3165</v>
      </c>
      <c r="B882" s="38" t="s">
        <v>3756</v>
      </c>
      <c r="C882" s="39" t="s">
        <v>56</v>
      </c>
      <c r="D882" s="39" t="s">
        <v>3757</v>
      </c>
      <c r="E882" s="38" t="s">
        <v>3142</v>
      </c>
      <c r="F882" s="38" t="s">
        <v>3961</v>
      </c>
      <c r="G882" s="39">
        <v>21.61</v>
      </c>
      <c r="H882" s="40">
        <v>16.829999999999998</v>
      </c>
      <c r="I882" s="194"/>
    </row>
    <row r="883" spans="1:9" x14ac:dyDescent="0.2">
      <c r="A883" s="37" t="s">
        <v>66</v>
      </c>
      <c r="B883" s="38" t="s">
        <v>3360</v>
      </c>
      <c r="C883" s="39" t="s">
        <v>56</v>
      </c>
      <c r="D883" s="39" t="s">
        <v>3361</v>
      </c>
      <c r="E883" s="38" t="s">
        <v>114</v>
      </c>
      <c r="F883" s="38" t="s">
        <v>3446</v>
      </c>
      <c r="G883" s="39">
        <v>0.8</v>
      </c>
      <c r="H883" s="40">
        <v>3.68</v>
      </c>
      <c r="I883" s="194"/>
    </row>
    <row r="884" spans="1:9" x14ac:dyDescent="0.2">
      <c r="A884" s="37" t="s">
        <v>66</v>
      </c>
      <c r="B884" s="38" t="s">
        <v>3440</v>
      </c>
      <c r="C884" s="39" t="s">
        <v>56</v>
      </c>
      <c r="D884" s="39" t="s">
        <v>3441</v>
      </c>
      <c r="E884" s="38" t="s">
        <v>131</v>
      </c>
      <c r="F884" s="38" t="s">
        <v>3612</v>
      </c>
      <c r="G884" s="39">
        <v>85.09</v>
      </c>
      <c r="H884" s="40">
        <v>0.08</v>
      </c>
      <c r="I884" s="194"/>
    </row>
    <row r="885" spans="1:9" x14ac:dyDescent="0.2">
      <c r="A885" s="37" t="s">
        <v>66</v>
      </c>
      <c r="B885" s="38" t="s">
        <v>3962</v>
      </c>
      <c r="C885" s="39" t="s">
        <v>56</v>
      </c>
      <c r="D885" s="39" t="s">
        <v>3963</v>
      </c>
      <c r="E885" s="38" t="s">
        <v>114</v>
      </c>
      <c r="F885" s="38" t="s">
        <v>3964</v>
      </c>
      <c r="G885" s="39">
        <v>5.35</v>
      </c>
      <c r="H885" s="40">
        <v>9.73</v>
      </c>
      <c r="I885" s="194"/>
    </row>
    <row r="886" spans="1:9" x14ac:dyDescent="0.2">
      <c r="A886" s="37" t="s">
        <v>66</v>
      </c>
      <c r="B886" s="38" t="s">
        <v>3965</v>
      </c>
      <c r="C886" s="39" t="s">
        <v>56</v>
      </c>
      <c r="D886" s="39" t="s">
        <v>3966</v>
      </c>
      <c r="E886" s="38" t="s">
        <v>71</v>
      </c>
      <c r="F886" s="38" t="s">
        <v>8</v>
      </c>
      <c r="G886" s="39">
        <v>18.45</v>
      </c>
      <c r="H886" s="40">
        <v>36.9</v>
      </c>
      <c r="I886" s="194"/>
    </row>
    <row r="887" spans="1:9" ht="19.5" x14ac:dyDescent="0.2">
      <c r="A887" s="37" t="s">
        <v>66</v>
      </c>
      <c r="B887" s="38" t="s">
        <v>3547</v>
      </c>
      <c r="C887" s="39" t="s">
        <v>56</v>
      </c>
      <c r="D887" s="39" t="s">
        <v>3548</v>
      </c>
      <c r="E887" s="38" t="s">
        <v>58</v>
      </c>
      <c r="F887" s="38" t="s">
        <v>3190</v>
      </c>
      <c r="G887" s="39">
        <v>671.69</v>
      </c>
      <c r="H887" s="40">
        <v>705.27</v>
      </c>
      <c r="I887" s="194"/>
    </row>
    <row r="888" spans="1:9" x14ac:dyDescent="0.2">
      <c r="A888" s="37" t="s">
        <v>2238</v>
      </c>
      <c r="B888" s="38" t="s">
        <v>42</v>
      </c>
      <c r="C888" s="39" t="s">
        <v>43</v>
      </c>
      <c r="D888" s="39" t="s">
        <v>3</v>
      </c>
      <c r="E888" s="38" t="s">
        <v>44</v>
      </c>
      <c r="F888" s="38" t="s">
        <v>45</v>
      </c>
      <c r="G888" s="39" t="s">
        <v>46</v>
      </c>
      <c r="H888" s="40" t="s">
        <v>4</v>
      </c>
      <c r="I888" s="194"/>
    </row>
    <row r="889" spans="1:9" x14ac:dyDescent="0.2">
      <c r="A889" s="37" t="s">
        <v>60</v>
      </c>
      <c r="B889" s="38" t="s">
        <v>2239</v>
      </c>
      <c r="C889" s="39" t="s">
        <v>69</v>
      </c>
      <c r="D889" s="39" t="s">
        <v>2240</v>
      </c>
      <c r="E889" s="38" t="s">
        <v>71</v>
      </c>
      <c r="F889" s="38" t="s">
        <v>6</v>
      </c>
      <c r="G889" s="39">
        <v>45.72</v>
      </c>
      <c r="H889" s="40">
        <v>45.72</v>
      </c>
      <c r="I889" s="194"/>
    </row>
    <row r="890" spans="1:9" x14ac:dyDescent="0.2">
      <c r="A890" s="37" t="s">
        <v>3165</v>
      </c>
      <c r="B890" s="38" t="s">
        <v>3174</v>
      </c>
      <c r="C890" s="39" t="s">
        <v>56</v>
      </c>
      <c r="D890" s="39" t="s">
        <v>3175</v>
      </c>
      <c r="E890" s="38" t="s">
        <v>3142</v>
      </c>
      <c r="F890" s="38" t="s">
        <v>3333</v>
      </c>
      <c r="G890" s="39">
        <v>20.74</v>
      </c>
      <c r="H890" s="40">
        <v>10.37</v>
      </c>
      <c r="I890" s="194"/>
    </row>
    <row r="891" spans="1:9" x14ac:dyDescent="0.2">
      <c r="A891" s="37" t="s">
        <v>3165</v>
      </c>
      <c r="B891" s="38" t="s">
        <v>3432</v>
      </c>
      <c r="C891" s="39" t="s">
        <v>56</v>
      </c>
      <c r="D891" s="39" t="s">
        <v>3433</v>
      </c>
      <c r="E891" s="38" t="s">
        <v>3142</v>
      </c>
      <c r="F891" s="38" t="s">
        <v>3333</v>
      </c>
      <c r="G891" s="39">
        <v>29.06</v>
      </c>
      <c r="H891" s="40">
        <v>14.53</v>
      </c>
      <c r="I891" s="194"/>
    </row>
    <row r="892" spans="1:9" x14ac:dyDescent="0.2">
      <c r="A892" s="37" t="s">
        <v>66</v>
      </c>
      <c r="B892" s="38" t="s">
        <v>3967</v>
      </c>
      <c r="C892" s="39" t="s">
        <v>3233</v>
      </c>
      <c r="D892" s="39" t="s">
        <v>3968</v>
      </c>
      <c r="E892" s="38" t="s">
        <v>476</v>
      </c>
      <c r="F892" s="38" t="s">
        <v>6</v>
      </c>
      <c r="G892" s="39">
        <v>19</v>
      </c>
      <c r="H892" s="40">
        <v>19</v>
      </c>
      <c r="I892" s="194"/>
    </row>
    <row r="893" spans="1:9" x14ac:dyDescent="0.2">
      <c r="A893" s="37" t="s">
        <v>66</v>
      </c>
      <c r="B893" s="38" t="s">
        <v>3569</v>
      </c>
      <c r="C893" s="39" t="s">
        <v>56</v>
      </c>
      <c r="D893" s="39" t="s">
        <v>3570</v>
      </c>
      <c r="E893" s="38" t="s">
        <v>71</v>
      </c>
      <c r="F893" s="38" t="s">
        <v>6</v>
      </c>
      <c r="G893" s="39">
        <v>1.82</v>
      </c>
      <c r="H893" s="40">
        <v>1.82</v>
      </c>
      <c r="I893" s="194"/>
    </row>
    <row r="894" spans="1:9" x14ac:dyDescent="0.2">
      <c r="A894" s="37" t="s">
        <v>2249</v>
      </c>
      <c r="B894" s="38" t="s">
        <v>42</v>
      </c>
      <c r="C894" s="39" t="s">
        <v>43</v>
      </c>
      <c r="D894" s="39" t="s">
        <v>3</v>
      </c>
      <c r="E894" s="38" t="s">
        <v>44</v>
      </c>
      <c r="F894" s="38" t="s">
        <v>45</v>
      </c>
      <c r="G894" s="39" t="s">
        <v>46</v>
      </c>
      <c r="H894" s="40" t="s">
        <v>4</v>
      </c>
      <c r="I894" s="194"/>
    </row>
    <row r="895" spans="1:9" ht="19.5" x14ac:dyDescent="0.2">
      <c r="A895" s="37" t="s">
        <v>60</v>
      </c>
      <c r="B895" s="38" t="s">
        <v>2250</v>
      </c>
      <c r="C895" s="39" t="s">
        <v>69</v>
      </c>
      <c r="D895" s="39" t="s">
        <v>2251</v>
      </c>
      <c r="E895" s="38" t="s">
        <v>71</v>
      </c>
      <c r="F895" s="38" t="s">
        <v>6</v>
      </c>
      <c r="G895" s="39">
        <v>5.08</v>
      </c>
      <c r="H895" s="40">
        <v>5.08</v>
      </c>
      <c r="I895" s="194"/>
    </row>
    <row r="896" spans="1:9" x14ac:dyDescent="0.2">
      <c r="A896" s="37" t="s">
        <v>3165</v>
      </c>
      <c r="B896" s="38" t="s">
        <v>3432</v>
      </c>
      <c r="C896" s="39" t="s">
        <v>56</v>
      </c>
      <c r="D896" s="39" t="s">
        <v>3433</v>
      </c>
      <c r="E896" s="38" t="s">
        <v>3142</v>
      </c>
      <c r="F896" s="38" t="s">
        <v>3969</v>
      </c>
      <c r="G896" s="39">
        <v>29.06</v>
      </c>
      <c r="H896" s="40">
        <v>3.08</v>
      </c>
      <c r="I896" s="194"/>
    </row>
    <row r="897" spans="1:9" x14ac:dyDescent="0.2">
      <c r="A897" s="37" t="s">
        <v>66</v>
      </c>
      <c r="B897" s="38" t="s">
        <v>3970</v>
      </c>
      <c r="C897" s="39" t="s">
        <v>56</v>
      </c>
      <c r="D897" s="39" t="s">
        <v>3971</v>
      </c>
      <c r="E897" s="38" t="s">
        <v>71</v>
      </c>
      <c r="F897" s="38" t="s">
        <v>6</v>
      </c>
      <c r="G897" s="39">
        <v>2</v>
      </c>
      <c r="H897" s="40">
        <v>2</v>
      </c>
      <c r="I897" s="194"/>
    </row>
    <row r="898" spans="1:9" x14ac:dyDescent="0.2">
      <c r="A898" s="37" t="s">
        <v>2262</v>
      </c>
      <c r="B898" s="38" t="s">
        <v>42</v>
      </c>
      <c r="C898" s="39" t="s">
        <v>43</v>
      </c>
      <c r="D898" s="39" t="s">
        <v>3</v>
      </c>
      <c r="E898" s="38" t="s">
        <v>44</v>
      </c>
      <c r="F898" s="38" t="s">
        <v>45</v>
      </c>
      <c r="G898" s="39" t="s">
        <v>46</v>
      </c>
      <c r="H898" s="40" t="s">
        <v>4</v>
      </c>
      <c r="I898" s="194"/>
    </row>
    <row r="899" spans="1:9" x14ac:dyDescent="0.2">
      <c r="A899" s="37" t="s">
        <v>60</v>
      </c>
      <c r="B899" s="38" t="s">
        <v>2263</v>
      </c>
      <c r="C899" s="39" t="s">
        <v>69</v>
      </c>
      <c r="D899" s="39" t="s">
        <v>2264</v>
      </c>
      <c r="E899" s="38" t="s">
        <v>71</v>
      </c>
      <c r="F899" s="38" t="s">
        <v>6</v>
      </c>
      <c r="G899" s="39">
        <v>117.79</v>
      </c>
      <c r="H899" s="40">
        <v>117.79</v>
      </c>
      <c r="I899" s="194"/>
    </row>
    <row r="900" spans="1:9" x14ac:dyDescent="0.2">
      <c r="A900" s="37" t="s">
        <v>3165</v>
      </c>
      <c r="B900" s="38" t="s">
        <v>3432</v>
      </c>
      <c r="C900" s="39" t="s">
        <v>56</v>
      </c>
      <c r="D900" s="39" t="s">
        <v>3433</v>
      </c>
      <c r="E900" s="38" t="s">
        <v>3142</v>
      </c>
      <c r="F900" s="38" t="s">
        <v>6</v>
      </c>
      <c r="G900" s="39">
        <v>29.06</v>
      </c>
      <c r="H900" s="40">
        <v>29.06</v>
      </c>
      <c r="I900" s="194"/>
    </row>
    <row r="901" spans="1:9" x14ac:dyDescent="0.2">
      <c r="A901" s="37" t="s">
        <v>3165</v>
      </c>
      <c r="B901" s="38" t="s">
        <v>3429</v>
      </c>
      <c r="C901" s="39" t="s">
        <v>56</v>
      </c>
      <c r="D901" s="39" t="s">
        <v>3430</v>
      </c>
      <c r="E901" s="38" t="s">
        <v>3142</v>
      </c>
      <c r="F901" s="38" t="s">
        <v>6</v>
      </c>
      <c r="G901" s="39">
        <v>21.65</v>
      </c>
      <c r="H901" s="40">
        <v>21.65</v>
      </c>
      <c r="I901" s="194"/>
    </row>
    <row r="902" spans="1:9" ht="19.5" x14ac:dyDescent="0.2">
      <c r="A902" s="37" t="s">
        <v>66</v>
      </c>
      <c r="B902" s="38" t="s">
        <v>3457</v>
      </c>
      <c r="C902" s="39" t="s">
        <v>56</v>
      </c>
      <c r="D902" s="39" t="s">
        <v>749</v>
      </c>
      <c r="E902" s="38" t="s">
        <v>71</v>
      </c>
      <c r="F902" s="38" t="s">
        <v>6</v>
      </c>
      <c r="G902" s="39">
        <v>67.08</v>
      </c>
      <c r="H902" s="40">
        <v>67.08</v>
      </c>
      <c r="I902" s="194"/>
    </row>
    <row r="903" spans="1:9" x14ac:dyDescent="0.2">
      <c r="A903" s="37" t="s">
        <v>2290</v>
      </c>
      <c r="B903" s="38" t="s">
        <v>42</v>
      </c>
      <c r="C903" s="39" t="s">
        <v>43</v>
      </c>
      <c r="D903" s="39" t="s">
        <v>3</v>
      </c>
      <c r="E903" s="38" t="s">
        <v>44</v>
      </c>
      <c r="F903" s="38" t="s">
        <v>45</v>
      </c>
      <c r="G903" s="39" t="s">
        <v>46</v>
      </c>
      <c r="H903" s="40" t="s">
        <v>4</v>
      </c>
      <c r="I903" s="194"/>
    </row>
    <row r="904" spans="1:9" ht="19.5" x14ac:dyDescent="0.2">
      <c r="A904" s="37" t="s">
        <v>60</v>
      </c>
      <c r="B904" s="38" t="s">
        <v>2291</v>
      </c>
      <c r="C904" s="39" t="s">
        <v>69</v>
      </c>
      <c r="D904" s="39" t="s">
        <v>2292</v>
      </c>
      <c r="E904" s="38" t="s">
        <v>85</v>
      </c>
      <c r="F904" s="38" t="s">
        <v>6</v>
      </c>
      <c r="G904" s="39">
        <v>71.53</v>
      </c>
      <c r="H904" s="40">
        <v>71.53</v>
      </c>
      <c r="I904" s="194"/>
    </row>
    <row r="905" spans="1:9" x14ac:dyDescent="0.2">
      <c r="A905" s="37" t="s">
        <v>3165</v>
      </c>
      <c r="B905" s="38" t="s">
        <v>3171</v>
      </c>
      <c r="C905" s="39" t="s">
        <v>56</v>
      </c>
      <c r="D905" s="39" t="s">
        <v>3172</v>
      </c>
      <c r="E905" s="38" t="s">
        <v>3142</v>
      </c>
      <c r="F905" s="38" t="s">
        <v>3972</v>
      </c>
      <c r="G905" s="39">
        <v>25.75</v>
      </c>
      <c r="H905" s="40">
        <v>20.47</v>
      </c>
      <c r="I905" s="194"/>
    </row>
    <row r="906" spans="1:9" x14ac:dyDescent="0.2">
      <c r="A906" s="37" t="s">
        <v>3165</v>
      </c>
      <c r="B906" s="38" t="s">
        <v>3174</v>
      </c>
      <c r="C906" s="39" t="s">
        <v>56</v>
      </c>
      <c r="D906" s="39" t="s">
        <v>3175</v>
      </c>
      <c r="E906" s="38" t="s">
        <v>3142</v>
      </c>
      <c r="F906" s="38" t="s">
        <v>3973</v>
      </c>
      <c r="G906" s="39">
        <v>20.74</v>
      </c>
      <c r="H906" s="40">
        <v>20.69</v>
      </c>
      <c r="I906" s="194"/>
    </row>
    <row r="907" spans="1:9" ht="19.5" x14ac:dyDescent="0.2">
      <c r="A907" s="37" t="s">
        <v>3165</v>
      </c>
      <c r="B907" s="38" t="s">
        <v>3205</v>
      </c>
      <c r="C907" s="39" t="s">
        <v>56</v>
      </c>
      <c r="D907" s="39" t="s">
        <v>3206</v>
      </c>
      <c r="E907" s="38" t="s">
        <v>131</v>
      </c>
      <c r="F907" s="38" t="s">
        <v>3792</v>
      </c>
      <c r="G907" s="39">
        <v>489.86</v>
      </c>
      <c r="H907" s="40">
        <v>30.37</v>
      </c>
      <c r="I907" s="194"/>
    </row>
    <row r="908" spans="1:9" x14ac:dyDescent="0.2">
      <c r="A908" s="37" t="s">
        <v>2382</v>
      </c>
      <c r="B908" s="38" t="s">
        <v>42</v>
      </c>
      <c r="C908" s="39" t="s">
        <v>43</v>
      </c>
      <c r="D908" s="39" t="s">
        <v>3</v>
      </c>
      <c r="E908" s="38" t="s">
        <v>44</v>
      </c>
      <c r="F908" s="38" t="s">
        <v>45</v>
      </c>
      <c r="G908" s="39" t="s">
        <v>46</v>
      </c>
      <c r="H908" s="40" t="s">
        <v>4</v>
      </c>
      <c r="I908" s="194"/>
    </row>
    <row r="909" spans="1:9" x14ac:dyDescent="0.2">
      <c r="A909" s="37" t="s">
        <v>60</v>
      </c>
      <c r="B909" s="38" t="s">
        <v>2383</v>
      </c>
      <c r="C909" s="39" t="s">
        <v>69</v>
      </c>
      <c r="D909" s="39" t="s">
        <v>2384</v>
      </c>
      <c r="E909" s="38" t="s">
        <v>71</v>
      </c>
      <c r="F909" s="38" t="s">
        <v>6</v>
      </c>
      <c r="G909" s="39">
        <v>71.84</v>
      </c>
      <c r="H909" s="40">
        <v>71.84</v>
      </c>
      <c r="I909" s="194"/>
    </row>
    <row r="910" spans="1:9" x14ac:dyDescent="0.2">
      <c r="A910" s="37" t="s">
        <v>3165</v>
      </c>
      <c r="B910" s="38" t="s">
        <v>3365</v>
      </c>
      <c r="C910" s="39" t="s">
        <v>56</v>
      </c>
      <c r="D910" s="39" t="s">
        <v>3366</v>
      </c>
      <c r="E910" s="38" t="s">
        <v>3142</v>
      </c>
      <c r="F910" s="38" t="s">
        <v>3974</v>
      </c>
      <c r="G910" s="39">
        <v>20.68</v>
      </c>
      <c r="H910" s="40">
        <v>10.46</v>
      </c>
      <c r="I910" s="194"/>
    </row>
    <row r="911" spans="1:9" x14ac:dyDescent="0.2">
      <c r="A911" s="37" t="s">
        <v>3165</v>
      </c>
      <c r="B911" s="38" t="s">
        <v>3322</v>
      </c>
      <c r="C911" s="39" t="s">
        <v>56</v>
      </c>
      <c r="D911" s="39" t="s">
        <v>3323</v>
      </c>
      <c r="E911" s="38" t="s">
        <v>3142</v>
      </c>
      <c r="F911" s="38" t="s">
        <v>3974</v>
      </c>
      <c r="G911" s="39">
        <v>25.04</v>
      </c>
      <c r="H911" s="40">
        <v>12.67</v>
      </c>
      <c r="I911" s="194"/>
    </row>
    <row r="912" spans="1:9" x14ac:dyDescent="0.2">
      <c r="A912" s="37" t="s">
        <v>66</v>
      </c>
      <c r="B912" s="38" t="s">
        <v>3975</v>
      </c>
      <c r="C912" s="39" t="s">
        <v>3341</v>
      </c>
      <c r="D912" s="39" t="s">
        <v>3976</v>
      </c>
      <c r="E912" s="38" t="s">
        <v>71</v>
      </c>
      <c r="F912" s="38" t="s">
        <v>6</v>
      </c>
      <c r="G912" s="39">
        <v>44.51</v>
      </c>
      <c r="H912" s="40">
        <v>44.51</v>
      </c>
      <c r="I912" s="194"/>
    </row>
    <row r="913" spans="1:9" x14ac:dyDescent="0.2">
      <c r="A913" s="37" t="s">
        <v>66</v>
      </c>
      <c r="B913" s="38" t="s">
        <v>3923</v>
      </c>
      <c r="C913" s="39" t="s">
        <v>56</v>
      </c>
      <c r="D913" s="39" t="s">
        <v>3924</v>
      </c>
      <c r="E913" s="38" t="s">
        <v>71</v>
      </c>
      <c r="F913" s="38" t="s">
        <v>3977</v>
      </c>
      <c r="G913" s="39">
        <v>9.9499999999999993</v>
      </c>
      <c r="H913" s="40">
        <v>4.17</v>
      </c>
      <c r="I913" s="194"/>
    </row>
    <row r="914" spans="1:9" x14ac:dyDescent="0.2">
      <c r="A914" s="37" t="s">
        <v>66</v>
      </c>
      <c r="B914" s="38" t="s">
        <v>3417</v>
      </c>
      <c r="C914" s="39" t="s">
        <v>56</v>
      </c>
      <c r="D914" s="39" t="s">
        <v>3418</v>
      </c>
      <c r="E914" s="38" t="s">
        <v>71</v>
      </c>
      <c r="F914" s="38" t="s">
        <v>3978</v>
      </c>
      <c r="G914" s="39">
        <v>3.08</v>
      </c>
      <c r="H914" s="40">
        <v>0.03</v>
      </c>
      <c r="I914" s="194"/>
    </row>
    <row r="915" spans="1:9" x14ac:dyDescent="0.2">
      <c r="A915" s="37" t="s">
        <v>2387</v>
      </c>
      <c r="B915" s="38" t="s">
        <v>42</v>
      </c>
      <c r="C915" s="39" t="s">
        <v>43</v>
      </c>
      <c r="D915" s="39" t="s">
        <v>3</v>
      </c>
      <c r="E915" s="38" t="s">
        <v>44</v>
      </c>
      <c r="F915" s="38" t="s">
        <v>45</v>
      </c>
      <c r="G915" s="39" t="s">
        <v>46</v>
      </c>
      <c r="H915" s="40" t="s">
        <v>4</v>
      </c>
      <c r="I915" s="194"/>
    </row>
    <row r="916" spans="1:9" x14ac:dyDescent="0.2">
      <c r="A916" s="37" t="s">
        <v>60</v>
      </c>
      <c r="B916" s="38" t="s">
        <v>2388</v>
      </c>
      <c r="C916" s="39" t="s">
        <v>69</v>
      </c>
      <c r="D916" s="39" t="s">
        <v>2389</v>
      </c>
      <c r="E916" s="38" t="s">
        <v>71</v>
      </c>
      <c r="F916" s="38" t="s">
        <v>6</v>
      </c>
      <c r="G916" s="39">
        <v>54.01</v>
      </c>
      <c r="H916" s="40">
        <v>54.01</v>
      </c>
      <c r="I916" s="194"/>
    </row>
    <row r="917" spans="1:9" x14ac:dyDescent="0.2">
      <c r="A917" s="37" t="s">
        <v>3165</v>
      </c>
      <c r="B917" s="38" t="s">
        <v>3365</v>
      </c>
      <c r="C917" s="39" t="s">
        <v>56</v>
      </c>
      <c r="D917" s="39" t="s">
        <v>3366</v>
      </c>
      <c r="E917" s="38" t="s">
        <v>3142</v>
      </c>
      <c r="F917" s="38" t="s">
        <v>3979</v>
      </c>
      <c r="G917" s="39">
        <v>20.68</v>
      </c>
      <c r="H917" s="40">
        <v>4.29</v>
      </c>
      <c r="I917" s="194"/>
    </row>
    <row r="918" spans="1:9" x14ac:dyDescent="0.2">
      <c r="A918" s="37" t="s">
        <v>3165</v>
      </c>
      <c r="B918" s="38" t="s">
        <v>3322</v>
      </c>
      <c r="C918" s="39" t="s">
        <v>56</v>
      </c>
      <c r="D918" s="39" t="s">
        <v>3323</v>
      </c>
      <c r="E918" s="38" t="s">
        <v>3142</v>
      </c>
      <c r="F918" s="38" t="s">
        <v>3979</v>
      </c>
      <c r="G918" s="39">
        <v>25.04</v>
      </c>
      <c r="H918" s="40">
        <v>5.2</v>
      </c>
      <c r="I918" s="194"/>
    </row>
    <row r="919" spans="1:9" x14ac:dyDescent="0.2">
      <c r="A919" s="37" t="s">
        <v>66</v>
      </c>
      <c r="B919" s="38" t="s">
        <v>3980</v>
      </c>
      <c r="C919" s="39" t="s">
        <v>56</v>
      </c>
      <c r="D919" s="39" t="s">
        <v>3981</v>
      </c>
      <c r="E919" s="38" t="s">
        <v>71</v>
      </c>
      <c r="F919" s="38" t="s">
        <v>6</v>
      </c>
      <c r="G919" s="39">
        <v>37.299999999999997</v>
      </c>
      <c r="H919" s="40">
        <v>37.299999999999997</v>
      </c>
      <c r="I919" s="194"/>
    </row>
    <row r="920" spans="1:9" x14ac:dyDescent="0.2">
      <c r="A920" s="37" t="s">
        <v>66</v>
      </c>
      <c r="B920" s="38" t="s">
        <v>3411</v>
      </c>
      <c r="C920" s="39" t="s">
        <v>56</v>
      </c>
      <c r="D920" s="39" t="s">
        <v>3412</v>
      </c>
      <c r="E920" s="38" t="s">
        <v>71</v>
      </c>
      <c r="F920" s="38" t="s">
        <v>3982</v>
      </c>
      <c r="G920" s="39">
        <v>76.56</v>
      </c>
      <c r="H920" s="40">
        <v>2.4300000000000002</v>
      </c>
      <c r="I920" s="194"/>
    </row>
    <row r="921" spans="1:9" x14ac:dyDescent="0.2">
      <c r="A921" s="37" t="s">
        <v>66</v>
      </c>
      <c r="B921" s="38" t="s">
        <v>3414</v>
      </c>
      <c r="C921" s="39" t="s">
        <v>56</v>
      </c>
      <c r="D921" s="39" t="s">
        <v>3415</v>
      </c>
      <c r="E921" s="38" t="s">
        <v>71</v>
      </c>
      <c r="F921" s="38" t="s">
        <v>3907</v>
      </c>
      <c r="G921" s="39">
        <v>86.73</v>
      </c>
      <c r="H921" s="40">
        <v>4.68</v>
      </c>
      <c r="I921" s="194"/>
    </row>
    <row r="922" spans="1:9" x14ac:dyDescent="0.2">
      <c r="A922" s="37" t="s">
        <v>66</v>
      </c>
      <c r="B922" s="38" t="s">
        <v>3417</v>
      </c>
      <c r="C922" s="39" t="s">
        <v>56</v>
      </c>
      <c r="D922" s="39" t="s">
        <v>3418</v>
      </c>
      <c r="E922" s="38" t="s">
        <v>71</v>
      </c>
      <c r="F922" s="38" t="s">
        <v>3925</v>
      </c>
      <c r="G922" s="39">
        <v>3.08</v>
      </c>
      <c r="H922" s="40">
        <v>0.11</v>
      </c>
      <c r="I922" s="194"/>
    </row>
    <row r="923" spans="1:9" x14ac:dyDescent="0.2">
      <c r="A923" s="37" t="s">
        <v>2394</v>
      </c>
      <c r="B923" s="38" t="s">
        <v>42</v>
      </c>
      <c r="C923" s="39" t="s">
        <v>43</v>
      </c>
      <c r="D923" s="39" t="s">
        <v>3</v>
      </c>
      <c r="E923" s="38" t="s">
        <v>44</v>
      </c>
      <c r="F923" s="38" t="s">
        <v>45</v>
      </c>
      <c r="G923" s="39" t="s">
        <v>46</v>
      </c>
      <c r="H923" s="40" t="s">
        <v>4</v>
      </c>
      <c r="I923" s="194"/>
    </row>
    <row r="924" spans="1:9" x14ac:dyDescent="0.2">
      <c r="A924" s="37" t="s">
        <v>60</v>
      </c>
      <c r="B924" s="38" t="s">
        <v>2395</v>
      </c>
      <c r="C924" s="39" t="s">
        <v>69</v>
      </c>
      <c r="D924" s="39" t="s">
        <v>2396</v>
      </c>
      <c r="E924" s="38" t="s">
        <v>71</v>
      </c>
      <c r="F924" s="38" t="s">
        <v>6</v>
      </c>
      <c r="G924" s="39">
        <v>9.52</v>
      </c>
      <c r="H924" s="40">
        <v>9.52</v>
      </c>
      <c r="I924" s="194"/>
    </row>
    <row r="925" spans="1:9" x14ac:dyDescent="0.2">
      <c r="A925" s="37" t="s">
        <v>3165</v>
      </c>
      <c r="B925" s="38" t="s">
        <v>3365</v>
      </c>
      <c r="C925" s="39" t="s">
        <v>56</v>
      </c>
      <c r="D925" s="39" t="s">
        <v>3366</v>
      </c>
      <c r="E925" s="38" t="s">
        <v>3142</v>
      </c>
      <c r="F925" s="38" t="s">
        <v>3368</v>
      </c>
      <c r="G925" s="39">
        <v>20.68</v>
      </c>
      <c r="H925" s="40">
        <v>3.12</v>
      </c>
      <c r="I925" s="194"/>
    </row>
    <row r="926" spans="1:9" x14ac:dyDescent="0.2">
      <c r="A926" s="37" t="s">
        <v>3165</v>
      </c>
      <c r="B926" s="38" t="s">
        <v>3322</v>
      </c>
      <c r="C926" s="39" t="s">
        <v>56</v>
      </c>
      <c r="D926" s="39" t="s">
        <v>3323</v>
      </c>
      <c r="E926" s="38" t="s">
        <v>3142</v>
      </c>
      <c r="F926" s="38" t="s">
        <v>3368</v>
      </c>
      <c r="G926" s="39">
        <v>25.04</v>
      </c>
      <c r="H926" s="40">
        <v>3.78</v>
      </c>
      <c r="I926" s="194"/>
    </row>
    <row r="927" spans="1:9" x14ac:dyDescent="0.2">
      <c r="A927" s="37" t="s">
        <v>66</v>
      </c>
      <c r="B927" s="38" t="s">
        <v>3804</v>
      </c>
      <c r="C927" s="39" t="s">
        <v>3341</v>
      </c>
      <c r="D927" s="39" t="s">
        <v>5019</v>
      </c>
      <c r="E927" s="38" t="s">
        <v>71</v>
      </c>
      <c r="F927" s="38" t="s">
        <v>6</v>
      </c>
      <c r="G927" s="39">
        <v>2.62</v>
      </c>
      <c r="H927" s="40">
        <v>2.62</v>
      </c>
      <c r="I927" s="194"/>
    </row>
    <row r="928" spans="1:9" x14ac:dyDescent="0.2">
      <c r="A928" s="37" t="s">
        <v>2429</v>
      </c>
      <c r="B928" s="38" t="s">
        <v>42</v>
      </c>
      <c r="C928" s="39" t="s">
        <v>43</v>
      </c>
      <c r="D928" s="39" t="s">
        <v>3</v>
      </c>
      <c r="E928" s="38" t="s">
        <v>44</v>
      </c>
      <c r="F928" s="38" t="s">
        <v>45</v>
      </c>
      <c r="G928" s="39" t="s">
        <v>46</v>
      </c>
      <c r="H928" s="40" t="s">
        <v>4</v>
      </c>
      <c r="I928" s="194"/>
    </row>
    <row r="929" spans="1:9" x14ac:dyDescent="0.2">
      <c r="A929" s="37" t="s">
        <v>60</v>
      </c>
      <c r="B929" s="38" t="s">
        <v>2430</v>
      </c>
      <c r="C929" s="39" t="s">
        <v>69</v>
      </c>
      <c r="D929" s="39" t="s">
        <v>2431</v>
      </c>
      <c r="E929" s="38" t="s">
        <v>71</v>
      </c>
      <c r="F929" s="38" t="s">
        <v>6</v>
      </c>
      <c r="G929" s="39">
        <v>65.12</v>
      </c>
      <c r="H929" s="40">
        <v>65.12</v>
      </c>
      <c r="I929" s="194"/>
    </row>
    <row r="930" spans="1:9" x14ac:dyDescent="0.2">
      <c r="A930" s="37" t="s">
        <v>3165</v>
      </c>
      <c r="B930" s="38" t="s">
        <v>3365</v>
      </c>
      <c r="C930" s="39" t="s">
        <v>56</v>
      </c>
      <c r="D930" s="39" t="s">
        <v>3366</v>
      </c>
      <c r="E930" s="38" t="s">
        <v>3142</v>
      </c>
      <c r="F930" s="38" t="s">
        <v>3983</v>
      </c>
      <c r="G930" s="39">
        <v>20.68</v>
      </c>
      <c r="H930" s="40">
        <v>17.14</v>
      </c>
      <c r="I930" s="194"/>
    </row>
    <row r="931" spans="1:9" x14ac:dyDescent="0.2">
      <c r="A931" s="37" t="s">
        <v>3165</v>
      </c>
      <c r="B931" s="38" t="s">
        <v>3322</v>
      </c>
      <c r="C931" s="39" t="s">
        <v>56</v>
      </c>
      <c r="D931" s="39" t="s">
        <v>3323</v>
      </c>
      <c r="E931" s="38" t="s">
        <v>3142</v>
      </c>
      <c r="F931" s="38" t="s">
        <v>3983</v>
      </c>
      <c r="G931" s="39">
        <v>25.04</v>
      </c>
      <c r="H931" s="40">
        <v>20.75</v>
      </c>
      <c r="I931" s="194"/>
    </row>
    <row r="932" spans="1:9" x14ac:dyDescent="0.2">
      <c r="A932" s="37" t="s">
        <v>66</v>
      </c>
      <c r="B932" s="38" t="s">
        <v>3984</v>
      </c>
      <c r="C932" s="39" t="s">
        <v>3341</v>
      </c>
      <c r="D932" s="39" t="s">
        <v>5021</v>
      </c>
      <c r="E932" s="38" t="s">
        <v>71</v>
      </c>
      <c r="F932" s="38" t="s">
        <v>6</v>
      </c>
      <c r="G932" s="39">
        <v>2.2999999999999998</v>
      </c>
      <c r="H932" s="40">
        <v>2.2999999999999998</v>
      </c>
      <c r="I932" s="194"/>
    </row>
    <row r="933" spans="1:9" x14ac:dyDescent="0.2">
      <c r="A933" s="37" t="s">
        <v>66</v>
      </c>
      <c r="B933" s="38" t="s">
        <v>3806</v>
      </c>
      <c r="C933" s="39" t="s">
        <v>3341</v>
      </c>
      <c r="D933" s="39" t="s">
        <v>3807</v>
      </c>
      <c r="E933" s="38" t="s">
        <v>71</v>
      </c>
      <c r="F933" s="38" t="s">
        <v>6</v>
      </c>
      <c r="G933" s="39">
        <v>2.94</v>
      </c>
      <c r="H933" s="40">
        <v>2.94</v>
      </c>
      <c r="I933" s="194"/>
    </row>
    <row r="934" spans="1:9" x14ac:dyDescent="0.2">
      <c r="A934" s="37" t="s">
        <v>66</v>
      </c>
      <c r="B934" s="38" t="s">
        <v>3986</v>
      </c>
      <c r="C934" s="39" t="s">
        <v>3341</v>
      </c>
      <c r="D934" s="39" t="s">
        <v>3987</v>
      </c>
      <c r="E934" s="38" t="s">
        <v>71</v>
      </c>
      <c r="F934" s="38" t="s">
        <v>6</v>
      </c>
      <c r="G934" s="39">
        <v>19.899999999999999</v>
      </c>
      <c r="H934" s="40">
        <v>19.899999999999999</v>
      </c>
      <c r="I934" s="194"/>
    </row>
    <row r="935" spans="1:9" x14ac:dyDescent="0.2">
      <c r="A935" s="37" t="s">
        <v>66</v>
      </c>
      <c r="B935" s="38" t="s">
        <v>3810</v>
      </c>
      <c r="C935" s="39" t="s">
        <v>3341</v>
      </c>
      <c r="D935" s="39" t="s">
        <v>3811</v>
      </c>
      <c r="E935" s="38" t="s">
        <v>71</v>
      </c>
      <c r="F935" s="38" t="s">
        <v>3988</v>
      </c>
      <c r="G935" s="39">
        <v>53.77</v>
      </c>
      <c r="H935" s="40">
        <v>2.09</v>
      </c>
      <c r="I935" s="194"/>
    </row>
    <row r="936" spans="1:9" x14ac:dyDescent="0.2">
      <c r="A936" s="37" t="s">
        <v>2433</v>
      </c>
      <c r="B936" s="38" t="s">
        <v>42</v>
      </c>
      <c r="C936" s="39" t="s">
        <v>43</v>
      </c>
      <c r="D936" s="39" t="s">
        <v>3</v>
      </c>
      <c r="E936" s="38" t="s">
        <v>44</v>
      </c>
      <c r="F936" s="38" t="s">
        <v>45</v>
      </c>
      <c r="G936" s="39" t="s">
        <v>46</v>
      </c>
      <c r="H936" s="40" t="s">
        <v>4</v>
      </c>
      <c r="I936" s="194"/>
    </row>
    <row r="937" spans="1:9" ht="19.5" x14ac:dyDescent="0.2">
      <c r="A937" s="37" t="s">
        <v>60</v>
      </c>
      <c r="B937" s="38" t="s">
        <v>2434</v>
      </c>
      <c r="C937" s="39" t="s">
        <v>69</v>
      </c>
      <c r="D937" s="39" t="s">
        <v>2435</v>
      </c>
      <c r="E937" s="38" t="s">
        <v>71</v>
      </c>
      <c r="F937" s="38" t="s">
        <v>6</v>
      </c>
      <c r="G937" s="39">
        <v>19</v>
      </c>
      <c r="H937" s="40">
        <v>19</v>
      </c>
      <c r="I937" s="194"/>
    </row>
    <row r="938" spans="1:9" x14ac:dyDescent="0.2">
      <c r="A938" s="37" t="s">
        <v>3165</v>
      </c>
      <c r="B938" s="38" t="s">
        <v>3322</v>
      </c>
      <c r="C938" s="39" t="s">
        <v>56</v>
      </c>
      <c r="D938" s="39" t="s">
        <v>3323</v>
      </c>
      <c r="E938" s="38" t="s">
        <v>3142</v>
      </c>
      <c r="F938" s="38" t="s">
        <v>3989</v>
      </c>
      <c r="G938" s="39">
        <v>25.04</v>
      </c>
      <c r="H938" s="40">
        <v>4.5</v>
      </c>
      <c r="I938" s="194"/>
    </row>
    <row r="939" spans="1:9" x14ac:dyDescent="0.2">
      <c r="A939" s="37" t="s">
        <v>3165</v>
      </c>
      <c r="B939" s="38" t="s">
        <v>3174</v>
      </c>
      <c r="C939" s="39" t="s">
        <v>56</v>
      </c>
      <c r="D939" s="39" t="s">
        <v>3175</v>
      </c>
      <c r="E939" s="38" t="s">
        <v>3142</v>
      </c>
      <c r="F939" s="38" t="s">
        <v>3989</v>
      </c>
      <c r="G939" s="39">
        <v>20.74</v>
      </c>
      <c r="H939" s="40">
        <v>3.73</v>
      </c>
      <c r="I939" s="194"/>
    </row>
    <row r="940" spans="1:9" x14ac:dyDescent="0.2">
      <c r="A940" s="37" t="s">
        <v>66</v>
      </c>
      <c r="B940" s="38" t="s">
        <v>3411</v>
      </c>
      <c r="C940" s="39" t="s">
        <v>56</v>
      </c>
      <c r="D940" s="39" t="s">
        <v>3412</v>
      </c>
      <c r="E940" s="38" t="s">
        <v>71</v>
      </c>
      <c r="F940" s="38" t="s">
        <v>3990</v>
      </c>
      <c r="G940" s="39">
        <v>76.56</v>
      </c>
      <c r="H940" s="40">
        <v>0.19</v>
      </c>
      <c r="I940" s="194"/>
    </row>
    <row r="941" spans="1:9" x14ac:dyDescent="0.2">
      <c r="A941" s="37" t="s">
        <v>66</v>
      </c>
      <c r="B941" s="38" t="s">
        <v>3991</v>
      </c>
      <c r="C941" s="39" t="s">
        <v>56</v>
      </c>
      <c r="D941" s="39" t="s">
        <v>3992</v>
      </c>
      <c r="E941" s="38" t="s">
        <v>71</v>
      </c>
      <c r="F941" s="38" t="s">
        <v>6</v>
      </c>
      <c r="G941" s="39">
        <v>9.5</v>
      </c>
      <c r="H941" s="40">
        <v>9.5</v>
      </c>
      <c r="I941" s="194"/>
    </row>
    <row r="942" spans="1:9" x14ac:dyDescent="0.2">
      <c r="A942" s="37" t="s">
        <v>66</v>
      </c>
      <c r="B942" s="38" t="s">
        <v>3414</v>
      </c>
      <c r="C942" s="39" t="s">
        <v>56</v>
      </c>
      <c r="D942" s="39" t="s">
        <v>3415</v>
      </c>
      <c r="E942" s="38" t="s">
        <v>71</v>
      </c>
      <c r="F942" s="38" t="s">
        <v>3993</v>
      </c>
      <c r="G942" s="39">
        <v>86.73</v>
      </c>
      <c r="H942" s="40">
        <v>1.08</v>
      </c>
      <c r="I942" s="194"/>
    </row>
    <row r="943" spans="1:9" x14ac:dyDescent="0.2">
      <c r="A943" s="37" t="s">
        <v>2447</v>
      </c>
      <c r="B943" s="38" t="s">
        <v>42</v>
      </c>
      <c r="C943" s="39" t="s">
        <v>43</v>
      </c>
      <c r="D943" s="39" t="s">
        <v>3</v>
      </c>
      <c r="E943" s="38" t="s">
        <v>44</v>
      </c>
      <c r="F943" s="38" t="s">
        <v>45</v>
      </c>
      <c r="G943" s="39" t="s">
        <v>46</v>
      </c>
      <c r="H943" s="40" t="s">
        <v>4</v>
      </c>
      <c r="I943" s="194"/>
    </row>
    <row r="944" spans="1:9" ht="19.5" x14ac:dyDescent="0.2">
      <c r="A944" s="37" t="s">
        <v>60</v>
      </c>
      <c r="B944" s="38" t="s">
        <v>4989</v>
      </c>
      <c r="C944" s="39" t="s">
        <v>69</v>
      </c>
      <c r="D944" s="39" t="s">
        <v>2449</v>
      </c>
      <c r="E944" s="38" t="s">
        <v>71</v>
      </c>
      <c r="F944" s="38" t="s">
        <v>6</v>
      </c>
      <c r="G944" s="39">
        <v>10.58</v>
      </c>
      <c r="H944" s="40">
        <v>10.58</v>
      </c>
      <c r="I944" s="194"/>
    </row>
    <row r="945" spans="1:9" x14ac:dyDescent="0.2">
      <c r="A945" s="37" t="s">
        <v>3165</v>
      </c>
      <c r="B945" s="38" t="s">
        <v>3432</v>
      </c>
      <c r="C945" s="39" t="s">
        <v>56</v>
      </c>
      <c r="D945" s="39" t="s">
        <v>3433</v>
      </c>
      <c r="E945" s="38" t="s">
        <v>3142</v>
      </c>
      <c r="F945" s="38" t="s">
        <v>3235</v>
      </c>
      <c r="G945" s="39">
        <v>29.06</v>
      </c>
      <c r="H945" s="40">
        <v>4.3499999999999996</v>
      </c>
      <c r="I945" s="194"/>
    </row>
    <row r="946" spans="1:9" x14ac:dyDescent="0.2">
      <c r="A946" s="37" t="s">
        <v>3165</v>
      </c>
      <c r="B946" s="38" t="s">
        <v>3174</v>
      </c>
      <c r="C946" s="39" t="s">
        <v>56</v>
      </c>
      <c r="D946" s="39" t="s">
        <v>3175</v>
      </c>
      <c r="E946" s="38" t="s">
        <v>3142</v>
      </c>
      <c r="F946" s="38" t="s">
        <v>3235</v>
      </c>
      <c r="G946" s="39">
        <v>20.74</v>
      </c>
      <c r="H946" s="40">
        <v>3.11</v>
      </c>
      <c r="I946" s="194"/>
    </row>
    <row r="947" spans="1:9" ht="19.5" x14ac:dyDescent="0.2">
      <c r="A947" s="37" t="s">
        <v>66</v>
      </c>
      <c r="B947" s="38" t="s">
        <v>3994</v>
      </c>
      <c r="C947" s="39" t="s">
        <v>69</v>
      </c>
      <c r="D947" s="39" t="s">
        <v>3995</v>
      </c>
      <c r="E947" s="38" t="s">
        <v>71</v>
      </c>
      <c r="F947" s="38" t="s">
        <v>6</v>
      </c>
      <c r="G947" s="39">
        <v>3.12</v>
      </c>
      <c r="H947" s="40">
        <v>3.12</v>
      </c>
      <c r="I947" s="194"/>
    </row>
    <row r="948" spans="1:9" x14ac:dyDescent="0.2">
      <c r="A948" s="37" t="s">
        <v>2451</v>
      </c>
      <c r="B948" s="38" t="s">
        <v>42</v>
      </c>
      <c r="C948" s="39" t="s">
        <v>43</v>
      </c>
      <c r="D948" s="39" t="s">
        <v>3</v>
      </c>
      <c r="E948" s="38" t="s">
        <v>44</v>
      </c>
      <c r="F948" s="38" t="s">
        <v>45</v>
      </c>
      <c r="G948" s="39" t="s">
        <v>46</v>
      </c>
      <c r="H948" s="40" t="s">
        <v>4</v>
      </c>
      <c r="I948" s="194"/>
    </row>
    <row r="949" spans="1:9" x14ac:dyDescent="0.2">
      <c r="A949" s="37" t="s">
        <v>60</v>
      </c>
      <c r="B949" s="38" t="s">
        <v>2452</v>
      </c>
      <c r="C949" s="39" t="s">
        <v>69</v>
      </c>
      <c r="D949" s="39" t="s">
        <v>2453</v>
      </c>
      <c r="E949" s="38" t="s">
        <v>71</v>
      </c>
      <c r="F949" s="38" t="s">
        <v>6</v>
      </c>
      <c r="G949" s="39">
        <v>8.7799999999999994</v>
      </c>
      <c r="H949" s="40">
        <v>8.7799999999999994</v>
      </c>
      <c r="I949" s="194"/>
    </row>
    <row r="950" spans="1:9" x14ac:dyDescent="0.2">
      <c r="A950" s="37" t="s">
        <v>3165</v>
      </c>
      <c r="B950" s="38" t="s">
        <v>3432</v>
      </c>
      <c r="C950" s="39" t="s">
        <v>56</v>
      </c>
      <c r="D950" s="39" t="s">
        <v>3433</v>
      </c>
      <c r="E950" s="38" t="s">
        <v>3142</v>
      </c>
      <c r="F950" s="38" t="s">
        <v>2230</v>
      </c>
      <c r="G950" s="39">
        <v>29.06</v>
      </c>
      <c r="H950" s="40">
        <v>2.3199999999999998</v>
      </c>
      <c r="I950" s="194"/>
    </row>
    <row r="951" spans="1:9" x14ac:dyDescent="0.2">
      <c r="A951" s="37" t="s">
        <v>3165</v>
      </c>
      <c r="B951" s="38" t="s">
        <v>3174</v>
      </c>
      <c r="C951" s="39" t="s">
        <v>56</v>
      </c>
      <c r="D951" s="39" t="s">
        <v>3175</v>
      </c>
      <c r="E951" s="38" t="s">
        <v>3142</v>
      </c>
      <c r="F951" s="38" t="s">
        <v>2230</v>
      </c>
      <c r="G951" s="39">
        <v>20.74</v>
      </c>
      <c r="H951" s="40">
        <v>1.65</v>
      </c>
      <c r="I951" s="194"/>
    </row>
    <row r="952" spans="1:9" ht="19.5" x14ac:dyDescent="0.2">
      <c r="A952" s="37" t="s">
        <v>3165</v>
      </c>
      <c r="B952" s="38" t="s">
        <v>3996</v>
      </c>
      <c r="C952" s="39" t="s">
        <v>69</v>
      </c>
      <c r="D952" s="39" t="s">
        <v>3997</v>
      </c>
      <c r="E952" s="38" t="s">
        <v>71</v>
      </c>
      <c r="F952" s="38" t="s">
        <v>6</v>
      </c>
      <c r="G952" s="39">
        <v>2.5099999999999998</v>
      </c>
      <c r="H952" s="40">
        <v>2.5099999999999998</v>
      </c>
      <c r="I952" s="194"/>
    </row>
    <row r="953" spans="1:9" x14ac:dyDescent="0.2">
      <c r="A953" s="37" t="s">
        <v>66</v>
      </c>
      <c r="B953" s="38" t="s">
        <v>3998</v>
      </c>
      <c r="C953" s="39" t="s">
        <v>3233</v>
      </c>
      <c r="D953" s="39" t="s">
        <v>3999</v>
      </c>
      <c r="E953" s="38" t="s">
        <v>476</v>
      </c>
      <c r="F953" s="38" t="s">
        <v>6</v>
      </c>
      <c r="G953" s="39">
        <v>2.2999999999999998</v>
      </c>
      <c r="H953" s="40">
        <v>2.2999999999999998</v>
      </c>
      <c r="I953" s="194"/>
    </row>
    <row r="954" spans="1:9" x14ac:dyDescent="0.2">
      <c r="A954" s="37" t="s">
        <v>2466</v>
      </c>
      <c r="B954" s="38" t="s">
        <v>42</v>
      </c>
      <c r="C954" s="39" t="s">
        <v>43</v>
      </c>
      <c r="D954" s="39" t="s">
        <v>3</v>
      </c>
      <c r="E954" s="38" t="s">
        <v>44</v>
      </c>
      <c r="F954" s="38" t="s">
        <v>45</v>
      </c>
      <c r="G954" s="39" t="s">
        <v>46</v>
      </c>
      <c r="H954" s="40" t="s">
        <v>4</v>
      </c>
      <c r="I954" s="194"/>
    </row>
    <row r="955" spans="1:9" ht="19.5" x14ac:dyDescent="0.2">
      <c r="A955" s="37" t="s">
        <v>60</v>
      </c>
      <c r="B955" s="38" t="s">
        <v>2467</v>
      </c>
      <c r="C955" s="39" t="s">
        <v>69</v>
      </c>
      <c r="D955" s="39" t="s">
        <v>2468</v>
      </c>
      <c r="E955" s="38" t="s">
        <v>71</v>
      </c>
      <c r="F955" s="38" t="s">
        <v>6</v>
      </c>
      <c r="G955" s="39">
        <v>49.66</v>
      </c>
      <c r="H955" s="40">
        <v>49.66</v>
      </c>
      <c r="I955" s="194"/>
    </row>
    <row r="956" spans="1:9" x14ac:dyDescent="0.2">
      <c r="A956" s="37" t="s">
        <v>3165</v>
      </c>
      <c r="B956" s="38" t="s">
        <v>3432</v>
      </c>
      <c r="C956" s="39" t="s">
        <v>56</v>
      </c>
      <c r="D956" s="39" t="s">
        <v>3433</v>
      </c>
      <c r="E956" s="38" t="s">
        <v>3142</v>
      </c>
      <c r="F956" s="38" t="s">
        <v>4000</v>
      </c>
      <c r="G956" s="39">
        <v>29.06</v>
      </c>
      <c r="H956" s="40">
        <v>15.72</v>
      </c>
      <c r="I956" s="194"/>
    </row>
    <row r="957" spans="1:9" x14ac:dyDescent="0.2">
      <c r="A957" s="37" t="s">
        <v>3165</v>
      </c>
      <c r="B957" s="38" t="s">
        <v>3429</v>
      </c>
      <c r="C957" s="39" t="s">
        <v>56</v>
      </c>
      <c r="D957" s="39" t="s">
        <v>3430</v>
      </c>
      <c r="E957" s="38" t="s">
        <v>3142</v>
      </c>
      <c r="F957" s="38" t="s">
        <v>4000</v>
      </c>
      <c r="G957" s="39">
        <v>21.65</v>
      </c>
      <c r="H957" s="40">
        <v>11.71</v>
      </c>
      <c r="I957" s="194"/>
    </row>
    <row r="958" spans="1:9" ht="19.5" x14ac:dyDescent="0.2">
      <c r="A958" s="37" t="s">
        <v>3165</v>
      </c>
      <c r="B958" s="38" t="s">
        <v>4001</v>
      </c>
      <c r="C958" s="39" t="s">
        <v>69</v>
      </c>
      <c r="D958" s="39" t="s">
        <v>4002</v>
      </c>
      <c r="E958" s="38" t="s">
        <v>71</v>
      </c>
      <c r="F958" s="38" t="s">
        <v>12</v>
      </c>
      <c r="G958" s="39">
        <v>1.37</v>
      </c>
      <c r="H958" s="40">
        <v>5.48</v>
      </c>
      <c r="I958" s="194"/>
    </row>
    <row r="959" spans="1:9" x14ac:dyDescent="0.2">
      <c r="A959" s="37" t="s">
        <v>66</v>
      </c>
      <c r="B959" s="38" t="s">
        <v>4003</v>
      </c>
      <c r="C959" s="39" t="s">
        <v>3233</v>
      </c>
      <c r="D959" s="39" t="s">
        <v>4004</v>
      </c>
      <c r="E959" s="38" t="s">
        <v>476</v>
      </c>
      <c r="F959" s="38" t="s">
        <v>6</v>
      </c>
      <c r="G959" s="39">
        <v>16.75</v>
      </c>
      <c r="H959" s="40">
        <v>16.75</v>
      </c>
      <c r="I959" s="194"/>
    </row>
    <row r="960" spans="1:9" x14ac:dyDescent="0.2">
      <c r="A960" s="37" t="s">
        <v>2470</v>
      </c>
      <c r="B960" s="38" t="s">
        <v>42</v>
      </c>
      <c r="C960" s="39" t="s">
        <v>43</v>
      </c>
      <c r="D960" s="39" t="s">
        <v>3</v>
      </c>
      <c r="E960" s="38" t="s">
        <v>44</v>
      </c>
      <c r="F960" s="38" t="s">
        <v>45</v>
      </c>
      <c r="G960" s="39" t="s">
        <v>46</v>
      </c>
      <c r="H960" s="40" t="s">
        <v>4</v>
      </c>
      <c r="I960" s="194"/>
    </row>
    <row r="961" spans="1:9" ht="19.5" x14ac:dyDescent="0.2">
      <c r="A961" s="37" t="s">
        <v>60</v>
      </c>
      <c r="B961" s="38" t="s">
        <v>2471</v>
      </c>
      <c r="C961" s="39" t="s">
        <v>69</v>
      </c>
      <c r="D961" s="39" t="s">
        <v>2472</v>
      </c>
      <c r="E961" s="38" t="s">
        <v>71</v>
      </c>
      <c r="F961" s="38" t="s">
        <v>6</v>
      </c>
      <c r="G961" s="39">
        <v>22.69</v>
      </c>
      <c r="H961" s="40">
        <v>22.69</v>
      </c>
      <c r="I961" s="194"/>
    </row>
    <row r="962" spans="1:9" x14ac:dyDescent="0.2">
      <c r="A962" s="37" t="s">
        <v>3165</v>
      </c>
      <c r="B962" s="38" t="s">
        <v>3432</v>
      </c>
      <c r="C962" s="39" t="s">
        <v>56</v>
      </c>
      <c r="D962" s="39" t="s">
        <v>3433</v>
      </c>
      <c r="E962" s="38" t="s">
        <v>3142</v>
      </c>
      <c r="F962" s="38" t="s">
        <v>3235</v>
      </c>
      <c r="G962" s="39">
        <v>29.06</v>
      </c>
      <c r="H962" s="40">
        <v>4.3499999999999996</v>
      </c>
      <c r="I962" s="194"/>
    </row>
    <row r="963" spans="1:9" x14ac:dyDescent="0.2">
      <c r="A963" s="37" t="s">
        <v>3165</v>
      </c>
      <c r="B963" s="38" t="s">
        <v>3174</v>
      </c>
      <c r="C963" s="39" t="s">
        <v>56</v>
      </c>
      <c r="D963" s="39" t="s">
        <v>3175</v>
      </c>
      <c r="E963" s="38" t="s">
        <v>3142</v>
      </c>
      <c r="F963" s="38" t="s">
        <v>3235</v>
      </c>
      <c r="G963" s="39">
        <v>20.74</v>
      </c>
      <c r="H963" s="40">
        <v>3.11</v>
      </c>
      <c r="I963" s="194"/>
    </row>
    <row r="964" spans="1:9" ht="19.5" x14ac:dyDescent="0.2">
      <c r="A964" s="37" t="s">
        <v>3165</v>
      </c>
      <c r="B964" s="38" t="s">
        <v>4001</v>
      </c>
      <c r="C964" s="39" t="s">
        <v>69</v>
      </c>
      <c r="D964" s="39" t="s">
        <v>4002</v>
      </c>
      <c r="E964" s="38" t="s">
        <v>71</v>
      </c>
      <c r="F964" s="38" t="s">
        <v>16</v>
      </c>
      <c r="G964" s="39">
        <v>1.37</v>
      </c>
      <c r="H964" s="40">
        <v>8.2200000000000006</v>
      </c>
      <c r="I964" s="194"/>
    </row>
    <row r="965" spans="1:9" x14ac:dyDescent="0.2">
      <c r="A965" s="37" t="s">
        <v>66</v>
      </c>
      <c r="B965" s="38" t="s">
        <v>4005</v>
      </c>
      <c r="C965" s="39" t="s">
        <v>3233</v>
      </c>
      <c r="D965" s="39" t="s">
        <v>4006</v>
      </c>
      <c r="E965" s="38" t="s">
        <v>476</v>
      </c>
      <c r="F965" s="38" t="s">
        <v>6</v>
      </c>
      <c r="G965" s="39">
        <v>7.01</v>
      </c>
      <c r="H965" s="40">
        <v>7.01</v>
      </c>
      <c r="I965" s="194"/>
    </row>
    <row r="966" spans="1:9" x14ac:dyDescent="0.2">
      <c r="A966" s="37" t="s">
        <v>2491</v>
      </c>
      <c r="B966" s="38" t="s">
        <v>42</v>
      </c>
      <c r="C966" s="39" t="s">
        <v>43</v>
      </c>
      <c r="D966" s="39" t="s">
        <v>3</v>
      </c>
      <c r="E966" s="38" t="s">
        <v>44</v>
      </c>
      <c r="F966" s="38" t="s">
        <v>45</v>
      </c>
      <c r="G966" s="39" t="s">
        <v>46</v>
      </c>
      <c r="H966" s="40" t="s">
        <v>4</v>
      </c>
      <c r="I966" s="194"/>
    </row>
    <row r="967" spans="1:9" x14ac:dyDescent="0.2">
      <c r="A967" s="37" t="s">
        <v>60</v>
      </c>
      <c r="B967" s="38" t="s">
        <v>2492</v>
      </c>
      <c r="C967" s="39" t="s">
        <v>69</v>
      </c>
      <c r="D967" s="39" t="s">
        <v>2493</v>
      </c>
      <c r="E967" s="38" t="s">
        <v>71</v>
      </c>
      <c r="F967" s="38" t="s">
        <v>6</v>
      </c>
      <c r="G967" s="39">
        <v>4.9000000000000004</v>
      </c>
      <c r="H967" s="40">
        <v>4.9000000000000004</v>
      </c>
      <c r="I967" s="194"/>
    </row>
    <row r="968" spans="1:9" x14ac:dyDescent="0.2">
      <c r="A968" s="37" t="s">
        <v>3165</v>
      </c>
      <c r="B968" s="38" t="s">
        <v>3432</v>
      </c>
      <c r="C968" s="39" t="s">
        <v>56</v>
      </c>
      <c r="D968" s="39" t="s">
        <v>3433</v>
      </c>
      <c r="E968" s="38" t="s">
        <v>3142</v>
      </c>
      <c r="F968" s="38" t="s">
        <v>4007</v>
      </c>
      <c r="G968" s="39">
        <v>29.06</v>
      </c>
      <c r="H968" s="40">
        <v>0.69</v>
      </c>
      <c r="I968" s="194"/>
    </row>
    <row r="969" spans="1:9" x14ac:dyDescent="0.2">
      <c r="A969" s="37" t="s">
        <v>3165</v>
      </c>
      <c r="B969" s="38" t="s">
        <v>3429</v>
      </c>
      <c r="C969" s="39" t="s">
        <v>56</v>
      </c>
      <c r="D969" s="39" t="s">
        <v>3430</v>
      </c>
      <c r="E969" s="38" t="s">
        <v>3142</v>
      </c>
      <c r="F969" s="38" t="s">
        <v>4007</v>
      </c>
      <c r="G969" s="39">
        <v>21.65</v>
      </c>
      <c r="H969" s="40">
        <v>0.51</v>
      </c>
      <c r="I969" s="194"/>
    </row>
    <row r="970" spans="1:9" x14ac:dyDescent="0.2">
      <c r="A970" s="37" t="s">
        <v>66</v>
      </c>
      <c r="B970" s="38" t="s">
        <v>4008</v>
      </c>
      <c r="C970" s="39" t="s">
        <v>3341</v>
      </c>
      <c r="D970" s="39" t="s">
        <v>4009</v>
      </c>
      <c r="E970" s="38" t="s">
        <v>71</v>
      </c>
      <c r="F970" s="38" t="s">
        <v>6</v>
      </c>
      <c r="G970" s="39">
        <v>3.7</v>
      </c>
      <c r="H970" s="40">
        <v>3.7</v>
      </c>
      <c r="I970" s="194"/>
    </row>
    <row r="971" spans="1:9" x14ac:dyDescent="0.2">
      <c r="A971" s="37" t="s">
        <v>2497</v>
      </c>
      <c r="B971" s="38" t="s">
        <v>42</v>
      </c>
      <c r="C971" s="39" t="s">
        <v>43</v>
      </c>
      <c r="D971" s="39" t="s">
        <v>3</v>
      </c>
      <c r="E971" s="38" t="s">
        <v>44</v>
      </c>
      <c r="F971" s="38" t="s">
        <v>45</v>
      </c>
      <c r="G971" s="39" t="s">
        <v>46</v>
      </c>
      <c r="H971" s="40" t="s">
        <v>4</v>
      </c>
      <c r="I971" s="194"/>
    </row>
    <row r="972" spans="1:9" ht="19.5" x14ac:dyDescent="0.2">
      <c r="A972" s="37" t="s">
        <v>60</v>
      </c>
      <c r="B972" s="38" t="s">
        <v>2498</v>
      </c>
      <c r="C972" s="39" t="s">
        <v>69</v>
      </c>
      <c r="D972" s="39" t="s">
        <v>2499</v>
      </c>
      <c r="E972" s="38" t="s">
        <v>71</v>
      </c>
      <c r="F972" s="38" t="s">
        <v>6</v>
      </c>
      <c r="G972" s="39">
        <v>68.540000000000006</v>
      </c>
      <c r="H972" s="40">
        <v>68.540000000000006</v>
      </c>
      <c r="I972" s="194"/>
    </row>
    <row r="973" spans="1:9" x14ac:dyDescent="0.2">
      <c r="A973" s="37" t="s">
        <v>3165</v>
      </c>
      <c r="B973" s="38" t="s">
        <v>3429</v>
      </c>
      <c r="C973" s="39" t="s">
        <v>56</v>
      </c>
      <c r="D973" s="39" t="s">
        <v>3430</v>
      </c>
      <c r="E973" s="38" t="s">
        <v>3142</v>
      </c>
      <c r="F973" s="38" t="s">
        <v>4010</v>
      </c>
      <c r="G973" s="39">
        <v>21.65</v>
      </c>
      <c r="H973" s="40">
        <v>7.49</v>
      </c>
      <c r="I973" s="194"/>
    </row>
    <row r="974" spans="1:9" x14ac:dyDescent="0.2">
      <c r="A974" s="37" t="s">
        <v>3165</v>
      </c>
      <c r="B974" s="38" t="s">
        <v>3432</v>
      </c>
      <c r="C974" s="39" t="s">
        <v>56</v>
      </c>
      <c r="D974" s="39" t="s">
        <v>3433</v>
      </c>
      <c r="E974" s="38" t="s">
        <v>3142</v>
      </c>
      <c r="F974" s="38" t="s">
        <v>4010</v>
      </c>
      <c r="G974" s="39">
        <v>29.06</v>
      </c>
      <c r="H974" s="40">
        <v>10.050000000000001</v>
      </c>
      <c r="I974" s="194"/>
    </row>
    <row r="975" spans="1:9" ht="29.25" x14ac:dyDescent="0.2">
      <c r="A975" s="37" t="s">
        <v>66</v>
      </c>
      <c r="B975" s="38" t="s">
        <v>4011</v>
      </c>
      <c r="C975" s="39" t="s">
        <v>4774</v>
      </c>
      <c r="D975" s="39" t="s">
        <v>4012</v>
      </c>
      <c r="E975" s="38" t="s">
        <v>71</v>
      </c>
      <c r="F975" s="38" t="s">
        <v>6</v>
      </c>
      <c r="G975" s="39">
        <v>51</v>
      </c>
      <c r="H975" s="40">
        <v>51</v>
      </c>
      <c r="I975" s="194"/>
    </row>
    <row r="976" spans="1:9" x14ac:dyDescent="0.2">
      <c r="A976" s="37" t="s">
        <v>2509</v>
      </c>
      <c r="B976" s="38" t="s">
        <v>42</v>
      </c>
      <c r="C976" s="39" t="s">
        <v>43</v>
      </c>
      <c r="D976" s="39" t="s">
        <v>3</v>
      </c>
      <c r="E976" s="38" t="s">
        <v>44</v>
      </c>
      <c r="F976" s="38" t="s">
        <v>45</v>
      </c>
      <c r="G976" s="39" t="s">
        <v>46</v>
      </c>
      <c r="H976" s="40" t="s">
        <v>4</v>
      </c>
      <c r="I976" s="194"/>
    </row>
    <row r="977" spans="1:9" x14ac:dyDescent="0.2">
      <c r="A977" s="37" t="s">
        <v>60</v>
      </c>
      <c r="B977" s="38" t="s">
        <v>2510</v>
      </c>
      <c r="C977" s="39" t="s">
        <v>69</v>
      </c>
      <c r="D977" s="39" t="s">
        <v>2511</v>
      </c>
      <c r="E977" s="38" t="s">
        <v>71</v>
      </c>
      <c r="F977" s="38" t="s">
        <v>6</v>
      </c>
      <c r="G977" s="39">
        <v>16.579999999999998</v>
      </c>
      <c r="H977" s="40">
        <v>16.579999999999998</v>
      </c>
      <c r="I977" s="194"/>
    </row>
    <row r="978" spans="1:9" x14ac:dyDescent="0.2">
      <c r="A978" s="37" t="s">
        <v>3165</v>
      </c>
      <c r="B978" s="38" t="s">
        <v>3432</v>
      </c>
      <c r="C978" s="39" t="s">
        <v>56</v>
      </c>
      <c r="D978" s="39" t="s">
        <v>3433</v>
      </c>
      <c r="E978" s="38" t="s">
        <v>3142</v>
      </c>
      <c r="F978" s="38" t="s">
        <v>4013</v>
      </c>
      <c r="G978" s="39">
        <v>29.06</v>
      </c>
      <c r="H978" s="40">
        <v>9.0299999999999994</v>
      </c>
      <c r="I978" s="194"/>
    </row>
    <row r="979" spans="1:9" x14ac:dyDescent="0.2">
      <c r="A979" s="37" t="s">
        <v>3165</v>
      </c>
      <c r="B979" s="38" t="s">
        <v>3429</v>
      </c>
      <c r="C979" s="39" t="s">
        <v>56</v>
      </c>
      <c r="D979" s="39" t="s">
        <v>3430</v>
      </c>
      <c r="E979" s="38" t="s">
        <v>3142</v>
      </c>
      <c r="F979" s="38" t="s">
        <v>4013</v>
      </c>
      <c r="G979" s="39">
        <v>21.65</v>
      </c>
      <c r="H979" s="40">
        <v>6.73</v>
      </c>
      <c r="I979" s="194"/>
    </row>
    <row r="980" spans="1:9" x14ac:dyDescent="0.2">
      <c r="A980" s="37" t="s">
        <v>66</v>
      </c>
      <c r="B980" s="38" t="s">
        <v>4014</v>
      </c>
      <c r="C980" s="39" t="s">
        <v>3341</v>
      </c>
      <c r="D980" s="39" t="s">
        <v>4015</v>
      </c>
      <c r="E980" s="38" t="s">
        <v>71</v>
      </c>
      <c r="F980" s="38" t="s">
        <v>6</v>
      </c>
      <c r="G980" s="39">
        <v>0.82</v>
      </c>
      <c r="H980" s="40">
        <v>0.82</v>
      </c>
      <c r="I980" s="194"/>
    </row>
    <row r="981" spans="1:9" x14ac:dyDescent="0.2">
      <c r="A981" s="37" t="s">
        <v>2513</v>
      </c>
      <c r="B981" s="38" t="s">
        <v>42</v>
      </c>
      <c r="C981" s="39" t="s">
        <v>43</v>
      </c>
      <c r="D981" s="39" t="s">
        <v>3</v>
      </c>
      <c r="E981" s="38" t="s">
        <v>44</v>
      </c>
      <c r="F981" s="38" t="s">
        <v>45</v>
      </c>
      <c r="G981" s="39" t="s">
        <v>46</v>
      </c>
      <c r="H981" s="40" t="s">
        <v>4</v>
      </c>
      <c r="I981" s="194"/>
    </row>
    <row r="982" spans="1:9" x14ac:dyDescent="0.2">
      <c r="A982" s="37" t="s">
        <v>60</v>
      </c>
      <c r="B982" s="38" t="s">
        <v>2514</v>
      </c>
      <c r="C982" s="39" t="s">
        <v>69</v>
      </c>
      <c r="D982" s="39" t="s">
        <v>2515</v>
      </c>
      <c r="E982" s="38" t="s">
        <v>71</v>
      </c>
      <c r="F982" s="38" t="s">
        <v>6</v>
      </c>
      <c r="G982" s="39">
        <v>3.95</v>
      </c>
      <c r="H982" s="40">
        <v>3.95</v>
      </c>
      <c r="I982" s="194"/>
    </row>
    <row r="983" spans="1:9" x14ac:dyDescent="0.2">
      <c r="A983" s="37" t="s">
        <v>3165</v>
      </c>
      <c r="B983" s="38" t="s">
        <v>3432</v>
      </c>
      <c r="C983" s="39" t="s">
        <v>56</v>
      </c>
      <c r="D983" s="39" t="s">
        <v>3433</v>
      </c>
      <c r="E983" s="38" t="s">
        <v>3142</v>
      </c>
      <c r="F983" s="38" t="s">
        <v>3609</v>
      </c>
      <c r="G983" s="39">
        <v>29.06</v>
      </c>
      <c r="H983" s="40">
        <v>0.75</v>
      </c>
      <c r="I983" s="194"/>
    </row>
    <row r="984" spans="1:9" x14ac:dyDescent="0.2">
      <c r="A984" s="37" t="s">
        <v>3165</v>
      </c>
      <c r="B984" s="38" t="s">
        <v>3429</v>
      </c>
      <c r="C984" s="39" t="s">
        <v>56</v>
      </c>
      <c r="D984" s="39" t="s">
        <v>3430</v>
      </c>
      <c r="E984" s="38" t="s">
        <v>3142</v>
      </c>
      <c r="F984" s="38" t="s">
        <v>3609</v>
      </c>
      <c r="G984" s="39">
        <v>21.65</v>
      </c>
      <c r="H984" s="40">
        <v>0.56000000000000005</v>
      </c>
      <c r="I984" s="194"/>
    </row>
    <row r="985" spans="1:9" x14ac:dyDescent="0.2">
      <c r="A985" s="37" t="s">
        <v>66</v>
      </c>
      <c r="B985" s="38" t="s">
        <v>4016</v>
      </c>
      <c r="C985" s="39" t="s">
        <v>3341</v>
      </c>
      <c r="D985" s="39" t="s">
        <v>5022</v>
      </c>
      <c r="E985" s="38" t="s">
        <v>71</v>
      </c>
      <c r="F985" s="38" t="s">
        <v>6</v>
      </c>
      <c r="G985" s="39">
        <v>2.64</v>
      </c>
      <c r="H985" s="40">
        <v>2.64</v>
      </c>
      <c r="I985" s="194"/>
    </row>
    <row r="986" spans="1:9" x14ac:dyDescent="0.2">
      <c r="A986" s="37" t="s">
        <v>2532</v>
      </c>
      <c r="B986" s="38" t="s">
        <v>42</v>
      </c>
      <c r="C986" s="39" t="s">
        <v>43</v>
      </c>
      <c r="D986" s="39" t="s">
        <v>3</v>
      </c>
      <c r="E986" s="38" t="s">
        <v>44</v>
      </c>
      <c r="F986" s="38" t="s">
        <v>45</v>
      </c>
      <c r="G986" s="39" t="s">
        <v>46</v>
      </c>
      <c r="H986" s="40" t="s">
        <v>4</v>
      </c>
      <c r="I986" s="194"/>
    </row>
    <row r="987" spans="1:9" x14ac:dyDescent="0.2">
      <c r="A987" s="37" t="s">
        <v>60</v>
      </c>
      <c r="B987" s="38" t="s">
        <v>2533</v>
      </c>
      <c r="C987" s="39" t="s">
        <v>69</v>
      </c>
      <c r="D987" s="39" t="s">
        <v>2534</v>
      </c>
      <c r="E987" s="38" t="s">
        <v>71</v>
      </c>
      <c r="F987" s="38" t="s">
        <v>6</v>
      </c>
      <c r="G987" s="39">
        <v>136</v>
      </c>
      <c r="H987" s="40">
        <v>136</v>
      </c>
      <c r="I987" s="194"/>
    </row>
    <row r="988" spans="1:9" x14ac:dyDescent="0.2">
      <c r="A988" s="37" t="s">
        <v>3165</v>
      </c>
      <c r="B988" s="38" t="s">
        <v>3429</v>
      </c>
      <c r="C988" s="39" t="s">
        <v>56</v>
      </c>
      <c r="D988" s="39" t="s">
        <v>3430</v>
      </c>
      <c r="E988" s="38" t="s">
        <v>3142</v>
      </c>
      <c r="F988" s="38" t="s">
        <v>4018</v>
      </c>
      <c r="G988" s="39">
        <v>21.65</v>
      </c>
      <c r="H988" s="40">
        <v>3.75</v>
      </c>
      <c r="I988" s="194"/>
    </row>
    <row r="989" spans="1:9" x14ac:dyDescent="0.2">
      <c r="A989" s="37" t="s">
        <v>3165</v>
      </c>
      <c r="B989" s="38" t="s">
        <v>3432</v>
      </c>
      <c r="C989" s="39" t="s">
        <v>56</v>
      </c>
      <c r="D989" s="39" t="s">
        <v>3433</v>
      </c>
      <c r="E989" s="38" t="s">
        <v>3142</v>
      </c>
      <c r="F989" s="38" t="s">
        <v>4019</v>
      </c>
      <c r="G989" s="39">
        <v>29.06</v>
      </c>
      <c r="H989" s="40">
        <v>12.1</v>
      </c>
      <c r="I989" s="194"/>
    </row>
    <row r="990" spans="1:9" x14ac:dyDescent="0.2">
      <c r="A990" s="37" t="s">
        <v>66</v>
      </c>
      <c r="B990" s="38" t="s">
        <v>4020</v>
      </c>
      <c r="C990" s="39" t="s">
        <v>3233</v>
      </c>
      <c r="D990" s="39" t="s">
        <v>4021</v>
      </c>
      <c r="E990" s="38" t="s">
        <v>476</v>
      </c>
      <c r="F990" s="38" t="s">
        <v>6</v>
      </c>
      <c r="G990" s="39">
        <v>120.15</v>
      </c>
      <c r="H990" s="40">
        <v>120.15</v>
      </c>
      <c r="I990" s="194"/>
    </row>
    <row r="991" spans="1:9" x14ac:dyDescent="0.2">
      <c r="A991" s="37" t="s">
        <v>2538</v>
      </c>
      <c r="B991" s="38" t="s">
        <v>42</v>
      </c>
      <c r="C991" s="39" t="s">
        <v>43</v>
      </c>
      <c r="D991" s="39" t="s">
        <v>3</v>
      </c>
      <c r="E991" s="38" t="s">
        <v>44</v>
      </c>
      <c r="F991" s="38" t="s">
        <v>45</v>
      </c>
      <c r="G991" s="39" t="s">
        <v>46</v>
      </c>
      <c r="H991" s="40" t="s">
        <v>4</v>
      </c>
      <c r="I991" s="194"/>
    </row>
    <row r="992" spans="1:9" x14ac:dyDescent="0.2">
      <c r="A992" s="37" t="s">
        <v>60</v>
      </c>
      <c r="B992" s="38" t="s">
        <v>2539</v>
      </c>
      <c r="C992" s="39" t="s">
        <v>69</v>
      </c>
      <c r="D992" s="39" t="s">
        <v>2540</v>
      </c>
      <c r="E992" s="38" t="s">
        <v>85</v>
      </c>
      <c r="F992" s="38" t="s">
        <v>6</v>
      </c>
      <c r="G992" s="39">
        <v>53.97</v>
      </c>
      <c r="H992" s="40">
        <v>53.97</v>
      </c>
      <c r="I992" s="194"/>
    </row>
    <row r="993" spans="1:9" x14ac:dyDescent="0.2">
      <c r="A993" s="37" t="s">
        <v>3165</v>
      </c>
      <c r="B993" s="38" t="s">
        <v>3432</v>
      </c>
      <c r="C993" s="39" t="s">
        <v>56</v>
      </c>
      <c r="D993" s="39" t="s">
        <v>3433</v>
      </c>
      <c r="E993" s="38" t="s">
        <v>3142</v>
      </c>
      <c r="F993" s="38" t="s">
        <v>4022</v>
      </c>
      <c r="G993" s="39">
        <v>29.06</v>
      </c>
      <c r="H993" s="40">
        <v>26.15</v>
      </c>
      <c r="I993" s="194"/>
    </row>
    <row r="994" spans="1:9" x14ac:dyDescent="0.2">
      <c r="A994" s="37" t="s">
        <v>3165</v>
      </c>
      <c r="B994" s="38" t="s">
        <v>3429</v>
      </c>
      <c r="C994" s="39" t="s">
        <v>56</v>
      </c>
      <c r="D994" s="39" t="s">
        <v>3430</v>
      </c>
      <c r="E994" s="38" t="s">
        <v>3142</v>
      </c>
      <c r="F994" s="38" t="s">
        <v>4022</v>
      </c>
      <c r="G994" s="39">
        <v>21.65</v>
      </c>
      <c r="H994" s="40">
        <v>19.48</v>
      </c>
      <c r="I994" s="194"/>
    </row>
    <row r="995" spans="1:9" x14ac:dyDescent="0.2">
      <c r="A995" s="37" t="s">
        <v>66</v>
      </c>
      <c r="B995" s="38" t="s">
        <v>4023</v>
      </c>
      <c r="C995" s="39" t="s">
        <v>56</v>
      </c>
      <c r="D995" s="39" t="s">
        <v>4024</v>
      </c>
      <c r="E995" s="38" t="s">
        <v>85</v>
      </c>
      <c r="F995" s="38" t="s">
        <v>6</v>
      </c>
      <c r="G995" s="39">
        <v>8.34</v>
      </c>
      <c r="H995" s="40">
        <v>8.34</v>
      </c>
      <c r="I995" s="194"/>
    </row>
    <row r="996" spans="1:9" x14ac:dyDescent="0.2">
      <c r="A996" s="37" t="s">
        <v>2542</v>
      </c>
      <c r="B996" s="38" t="s">
        <v>42</v>
      </c>
      <c r="C996" s="39" t="s">
        <v>43</v>
      </c>
      <c r="D996" s="39" t="s">
        <v>3</v>
      </c>
      <c r="E996" s="38" t="s">
        <v>44</v>
      </c>
      <c r="F996" s="38" t="s">
        <v>45</v>
      </c>
      <c r="G996" s="39" t="s">
        <v>46</v>
      </c>
      <c r="H996" s="40" t="s">
        <v>4</v>
      </c>
      <c r="I996" s="194"/>
    </row>
    <row r="997" spans="1:9" x14ac:dyDescent="0.2">
      <c r="A997" s="37" t="s">
        <v>60</v>
      </c>
      <c r="B997" s="38" t="s">
        <v>2543</v>
      </c>
      <c r="C997" s="39" t="s">
        <v>69</v>
      </c>
      <c r="D997" s="39" t="s">
        <v>2544</v>
      </c>
      <c r="E997" s="38" t="s">
        <v>71</v>
      </c>
      <c r="F997" s="38" t="s">
        <v>6</v>
      </c>
      <c r="G997" s="39">
        <v>12.9</v>
      </c>
      <c r="H997" s="40">
        <v>12.9</v>
      </c>
      <c r="I997" s="194"/>
    </row>
    <row r="998" spans="1:9" x14ac:dyDescent="0.2">
      <c r="A998" s="37" t="s">
        <v>3165</v>
      </c>
      <c r="B998" s="38" t="s">
        <v>3432</v>
      </c>
      <c r="C998" s="39" t="s">
        <v>56</v>
      </c>
      <c r="D998" s="39" t="s">
        <v>3433</v>
      </c>
      <c r="E998" s="38" t="s">
        <v>3142</v>
      </c>
      <c r="F998" s="38" t="s">
        <v>3239</v>
      </c>
      <c r="G998" s="39">
        <v>29.06</v>
      </c>
      <c r="H998" s="40">
        <v>5.81</v>
      </c>
      <c r="I998" s="194"/>
    </row>
    <row r="999" spans="1:9" x14ac:dyDescent="0.2">
      <c r="A999" s="37" t="s">
        <v>3165</v>
      </c>
      <c r="B999" s="38" t="s">
        <v>3174</v>
      </c>
      <c r="C999" s="39" t="s">
        <v>56</v>
      </c>
      <c r="D999" s="39" t="s">
        <v>3175</v>
      </c>
      <c r="E999" s="38" t="s">
        <v>3142</v>
      </c>
      <c r="F999" s="38" t="s">
        <v>3239</v>
      </c>
      <c r="G999" s="39">
        <v>20.74</v>
      </c>
      <c r="H999" s="40">
        <v>4.1399999999999997</v>
      </c>
      <c r="I999" s="194"/>
    </row>
    <row r="1000" spans="1:9" x14ac:dyDescent="0.2">
      <c r="A1000" s="37" t="s">
        <v>66</v>
      </c>
      <c r="B1000" s="38" t="s">
        <v>4025</v>
      </c>
      <c r="C1000" s="39" t="s">
        <v>3233</v>
      </c>
      <c r="D1000" s="39" t="s">
        <v>4026</v>
      </c>
      <c r="E1000" s="38" t="s">
        <v>476</v>
      </c>
      <c r="F1000" s="38" t="s">
        <v>6</v>
      </c>
      <c r="G1000" s="39">
        <v>2.95</v>
      </c>
      <c r="H1000" s="40">
        <v>2.95</v>
      </c>
      <c r="I1000" s="194"/>
    </row>
    <row r="1001" spans="1:9" x14ac:dyDescent="0.2">
      <c r="A1001" s="37" t="s">
        <v>2565</v>
      </c>
      <c r="B1001" s="38" t="s">
        <v>42</v>
      </c>
      <c r="C1001" s="39" t="s">
        <v>43</v>
      </c>
      <c r="D1001" s="39" t="s">
        <v>3</v>
      </c>
      <c r="E1001" s="38" t="s">
        <v>44</v>
      </c>
      <c r="F1001" s="38" t="s">
        <v>45</v>
      </c>
      <c r="G1001" s="39" t="s">
        <v>46</v>
      </c>
      <c r="H1001" s="40" t="s">
        <v>4</v>
      </c>
      <c r="I1001" s="194"/>
    </row>
    <row r="1002" spans="1:9" x14ac:dyDescent="0.2">
      <c r="A1002" s="37" t="s">
        <v>60</v>
      </c>
      <c r="B1002" s="38" t="s">
        <v>2566</v>
      </c>
      <c r="C1002" s="39" t="s">
        <v>69</v>
      </c>
      <c r="D1002" s="39" t="s">
        <v>2567</v>
      </c>
      <c r="E1002" s="38" t="s">
        <v>1799</v>
      </c>
      <c r="F1002" s="38" t="s">
        <v>6</v>
      </c>
      <c r="G1002" s="39">
        <v>130.63</v>
      </c>
      <c r="H1002" s="40">
        <v>130.63</v>
      </c>
      <c r="I1002" s="194"/>
    </row>
    <row r="1003" spans="1:9" x14ac:dyDescent="0.2">
      <c r="A1003" s="37" t="s">
        <v>3165</v>
      </c>
      <c r="B1003" s="38" t="s">
        <v>3432</v>
      </c>
      <c r="C1003" s="39" t="s">
        <v>56</v>
      </c>
      <c r="D1003" s="39" t="s">
        <v>3433</v>
      </c>
      <c r="E1003" s="38" t="s">
        <v>3142</v>
      </c>
      <c r="F1003" s="38" t="s">
        <v>3185</v>
      </c>
      <c r="G1003" s="39">
        <v>29.06</v>
      </c>
      <c r="H1003" s="40">
        <v>17.43</v>
      </c>
      <c r="I1003" s="194"/>
    </row>
    <row r="1004" spans="1:9" x14ac:dyDescent="0.2">
      <c r="A1004" s="37" t="s">
        <v>3165</v>
      </c>
      <c r="B1004" s="38" t="s">
        <v>3429</v>
      </c>
      <c r="C1004" s="39" t="s">
        <v>56</v>
      </c>
      <c r="D1004" s="39" t="s">
        <v>3430</v>
      </c>
      <c r="E1004" s="38" t="s">
        <v>3142</v>
      </c>
      <c r="F1004" s="38" t="s">
        <v>3185</v>
      </c>
      <c r="G1004" s="39">
        <v>21.65</v>
      </c>
      <c r="H1004" s="40">
        <v>12.99</v>
      </c>
      <c r="I1004" s="194"/>
    </row>
    <row r="1005" spans="1:9" ht="19.5" x14ac:dyDescent="0.2">
      <c r="A1005" s="37" t="s">
        <v>66</v>
      </c>
      <c r="B1005" s="38" t="s">
        <v>4027</v>
      </c>
      <c r="C1005" s="39" t="s">
        <v>4028</v>
      </c>
      <c r="D1005" s="39" t="s">
        <v>4029</v>
      </c>
      <c r="E1005" s="38" t="s">
        <v>476</v>
      </c>
      <c r="F1005" s="38" t="s">
        <v>6</v>
      </c>
      <c r="G1005" s="39">
        <v>100.21</v>
      </c>
      <c r="H1005" s="40">
        <v>100.21</v>
      </c>
      <c r="I1005" s="194"/>
    </row>
    <row r="1006" spans="1:9" x14ac:dyDescent="0.2">
      <c r="A1006" s="37" t="s">
        <v>2573</v>
      </c>
      <c r="B1006" s="38" t="s">
        <v>42</v>
      </c>
      <c r="C1006" s="39" t="s">
        <v>43</v>
      </c>
      <c r="D1006" s="39" t="s">
        <v>3</v>
      </c>
      <c r="E1006" s="38" t="s">
        <v>44</v>
      </c>
      <c r="F1006" s="38" t="s">
        <v>45</v>
      </c>
      <c r="G1006" s="39" t="s">
        <v>46</v>
      </c>
      <c r="H1006" s="40" t="s">
        <v>4</v>
      </c>
      <c r="I1006" s="194"/>
    </row>
    <row r="1007" spans="1:9" ht="19.5" x14ac:dyDescent="0.2">
      <c r="A1007" s="37" t="s">
        <v>60</v>
      </c>
      <c r="B1007" s="38" t="s">
        <v>2574</v>
      </c>
      <c r="C1007" s="39" t="s">
        <v>69</v>
      </c>
      <c r="D1007" s="39" t="s">
        <v>2575</v>
      </c>
      <c r="E1007" s="38" t="s">
        <v>58</v>
      </c>
      <c r="F1007" s="38" t="s">
        <v>6</v>
      </c>
      <c r="G1007" s="39">
        <v>287.08</v>
      </c>
      <c r="H1007" s="40">
        <v>287.08</v>
      </c>
      <c r="I1007" s="194"/>
    </row>
    <row r="1008" spans="1:9" x14ac:dyDescent="0.2">
      <c r="A1008" s="37" t="s">
        <v>3165</v>
      </c>
      <c r="B1008" s="38" t="s">
        <v>3171</v>
      </c>
      <c r="C1008" s="39" t="s">
        <v>56</v>
      </c>
      <c r="D1008" s="39" t="s">
        <v>3172</v>
      </c>
      <c r="E1008" s="38" t="s">
        <v>3142</v>
      </c>
      <c r="F1008" s="38" t="s">
        <v>4030</v>
      </c>
      <c r="G1008" s="39">
        <v>25.75</v>
      </c>
      <c r="H1008" s="40">
        <v>52.91</v>
      </c>
      <c r="I1008" s="194"/>
    </row>
    <row r="1009" spans="1:9" x14ac:dyDescent="0.2">
      <c r="A1009" s="37" t="s">
        <v>3165</v>
      </c>
      <c r="B1009" s="38" t="s">
        <v>3174</v>
      </c>
      <c r="C1009" s="39" t="s">
        <v>56</v>
      </c>
      <c r="D1009" s="39" t="s">
        <v>3175</v>
      </c>
      <c r="E1009" s="38" t="s">
        <v>3142</v>
      </c>
      <c r="F1009" s="38" t="s">
        <v>4031</v>
      </c>
      <c r="G1009" s="39">
        <v>20.74</v>
      </c>
      <c r="H1009" s="40">
        <v>21.32</v>
      </c>
      <c r="I1009" s="194"/>
    </row>
    <row r="1010" spans="1:9" ht="19.5" x14ac:dyDescent="0.2">
      <c r="A1010" s="37" t="s">
        <v>3165</v>
      </c>
      <c r="B1010" s="38" t="s">
        <v>4032</v>
      </c>
      <c r="C1010" s="39" t="s">
        <v>56</v>
      </c>
      <c r="D1010" s="39" t="s">
        <v>4033</v>
      </c>
      <c r="E1010" s="38" t="s">
        <v>131</v>
      </c>
      <c r="F1010" s="38" t="s">
        <v>4034</v>
      </c>
      <c r="G1010" s="39">
        <v>561.24</v>
      </c>
      <c r="H1010" s="40">
        <v>2.41</v>
      </c>
      <c r="I1010" s="194"/>
    </row>
    <row r="1011" spans="1:9" x14ac:dyDescent="0.2">
      <c r="A1011" s="37" t="s">
        <v>66</v>
      </c>
      <c r="B1011" s="38" t="s">
        <v>4035</v>
      </c>
      <c r="C1011" s="39" t="s">
        <v>56</v>
      </c>
      <c r="D1011" s="39" t="s">
        <v>4036</v>
      </c>
      <c r="E1011" s="38" t="s">
        <v>71</v>
      </c>
      <c r="F1011" s="38" t="s">
        <v>4037</v>
      </c>
      <c r="G1011" s="39">
        <v>19.36</v>
      </c>
      <c r="H1011" s="40">
        <v>210.44</v>
      </c>
      <c r="I1011" s="194"/>
    </row>
    <row r="1012" spans="1:9" x14ac:dyDescent="0.2">
      <c r="A1012" s="37" t="s">
        <v>2641</v>
      </c>
      <c r="B1012" s="38" t="s">
        <v>42</v>
      </c>
      <c r="C1012" s="39" t="s">
        <v>43</v>
      </c>
      <c r="D1012" s="39" t="s">
        <v>3</v>
      </c>
      <c r="E1012" s="38" t="s">
        <v>44</v>
      </c>
      <c r="F1012" s="38" t="s">
        <v>45</v>
      </c>
      <c r="G1012" s="39" t="s">
        <v>46</v>
      </c>
      <c r="H1012" s="40" t="s">
        <v>4</v>
      </c>
      <c r="I1012" s="194"/>
    </row>
    <row r="1013" spans="1:9" ht="19.5" x14ac:dyDescent="0.2">
      <c r="A1013" s="37" t="s">
        <v>60</v>
      </c>
      <c r="B1013" s="38" t="s">
        <v>2642</v>
      </c>
      <c r="C1013" s="39" t="s">
        <v>69</v>
      </c>
      <c r="D1013" s="39" t="s">
        <v>2643</v>
      </c>
      <c r="E1013" s="38" t="s">
        <v>71</v>
      </c>
      <c r="F1013" s="38" t="s">
        <v>6</v>
      </c>
      <c r="G1013" s="39">
        <v>517.25</v>
      </c>
      <c r="H1013" s="40">
        <v>517.25</v>
      </c>
      <c r="I1013" s="194"/>
    </row>
    <row r="1014" spans="1:9" x14ac:dyDescent="0.2">
      <c r="A1014" s="37" t="s">
        <v>3165</v>
      </c>
      <c r="B1014" s="38" t="s">
        <v>3322</v>
      </c>
      <c r="C1014" s="39" t="s">
        <v>56</v>
      </c>
      <c r="D1014" s="39" t="s">
        <v>3323</v>
      </c>
      <c r="E1014" s="38" t="s">
        <v>3142</v>
      </c>
      <c r="F1014" s="38" t="s">
        <v>4038</v>
      </c>
      <c r="G1014" s="39">
        <v>25.04</v>
      </c>
      <c r="H1014" s="40">
        <v>24.28</v>
      </c>
      <c r="I1014" s="194"/>
    </row>
    <row r="1015" spans="1:9" x14ac:dyDescent="0.2">
      <c r="A1015" s="37" t="s">
        <v>3165</v>
      </c>
      <c r="B1015" s="38" t="s">
        <v>3174</v>
      </c>
      <c r="C1015" s="39" t="s">
        <v>56</v>
      </c>
      <c r="D1015" s="39" t="s">
        <v>3175</v>
      </c>
      <c r="E1015" s="38" t="s">
        <v>3142</v>
      </c>
      <c r="F1015" s="38" t="s">
        <v>4039</v>
      </c>
      <c r="G1015" s="39">
        <v>20.74</v>
      </c>
      <c r="H1015" s="40">
        <v>9.5399999999999991</v>
      </c>
      <c r="I1015" s="194"/>
    </row>
    <row r="1016" spans="1:9" ht="19.5" x14ac:dyDescent="0.2">
      <c r="A1016" s="37" t="s">
        <v>66</v>
      </c>
      <c r="B1016" s="38" t="s">
        <v>3326</v>
      </c>
      <c r="C1016" s="39" t="s">
        <v>56</v>
      </c>
      <c r="D1016" s="39" t="s">
        <v>3327</v>
      </c>
      <c r="E1016" s="38" t="s">
        <v>71</v>
      </c>
      <c r="F1016" s="38" t="s">
        <v>12</v>
      </c>
      <c r="G1016" s="39">
        <v>19.260000000000002</v>
      </c>
      <c r="H1016" s="40">
        <v>77.040000000000006</v>
      </c>
      <c r="I1016" s="194"/>
    </row>
    <row r="1017" spans="1:9" x14ac:dyDescent="0.2">
      <c r="A1017" s="37" t="s">
        <v>66</v>
      </c>
      <c r="B1017" s="38" t="s">
        <v>3328</v>
      </c>
      <c r="C1017" s="39" t="s">
        <v>56</v>
      </c>
      <c r="D1017" s="39" t="s">
        <v>3329</v>
      </c>
      <c r="E1017" s="38" t="s">
        <v>114</v>
      </c>
      <c r="F1017" s="38" t="s">
        <v>4040</v>
      </c>
      <c r="G1017" s="39">
        <v>108.83</v>
      </c>
      <c r="H1017" s="40">
        <v>13.58</v>
      </c>
      <c r="I1017" s="194"/>
    </row>
    <row r="1018" spans="1:9" x14ac:dyDescent="0.2">
      <c r="A1018" s="37" t="s">
        <v>66</v>
      </c>
      <c r="B1018" s="38" t="s">
        <v>4041</v>
      </c>
      <c r="C1018" s="39" t="s">
        <v>56</v>
      </c>
      <c r="D1018" s="39" t="s">
        <v>4042</v>
      </c>
      <c r="E1018" s="38" t="s">
        <v>71</v>
      </c>
      <c r="F1018" s="38" t="s">
        <v>6</v>
      </c>
      <c r="G1018" s="39">
        <v>392.81</v>
      </c>
      <c r="H1018" s="40">
        <v>392.81</v>
      </c>
      <c r="I1018" s="194"/>
    </row>
    <row r="1019" spans="1:9" x14ac:dyDescent="0.2">
      <c r="A1019" s="37" t="s">
        <v>2655</v>
      </c>
      <c r="B1019" s="38" t="s">
        <v>42</v>
      </c>
      <c r="C1019" s="39" t="s">
        <v>43</v>
      </c>
      <c r="D1019" s="39" t="s">
        <v>3</v>
      </c>
      <c r="E1019" s="38" t="s">
        <v>44</v>
      </c>
      <c r="F1019" s="38" t="s">
        <v>45</v>
      </c>
      <c r="G1019" s="39" t="s">
        <v>46</v>
      </c>
      <c r="H1019" s="40" t="s">
        <v>4</v>
      </c>
      <c r="I1019" s="194"/>
    </row>
    <row r="1020" spans="1:9" x14ac:dyDescent="0.2">
      <c r="A1020" s="37" t="s">
        <v>60</v>
      </c>
      <c r="B1020" s="38" t="s">
        <v>2656</v>
      </c>
      <c r="C1020" s="39" t="s">
        <v>69</v>
      </c>
      <c r="D1020" s="39" t="s">
        <v>2657</v>
      </c>
      <c r="E1020" s="38" t="s">
        <v>71</v>
      </c>
      <c r="F1020" s="38" t="s">
        <v>6</v>
      </c>
      <c r="G1020" s="39">
        <v>62.96</v>
      </c>
      <c r="H1020" s="40">
        <v>62.96</v>
      </c>
      <c r="I1020" s="194"/>
    </row>
    <row r="1021" spans="1:9" x14ac:dyDescent="0.2">
      <c r="A1021" s="37" t="s">
        <v>3165</v>
      </c>
      <c r="B1021" s="38" t="s">
        <v>3322</v>
      </c>
      <c r="C1021" s="39" t="s">
        <v>56</v>
      </c>
      <c r="D1021" s="39" t="s">
        <v>3323</v>
      </c>
      <c r="E1021" s="38" t="s">
        <v>3142</v>
      </c>
      <c r="F1021" s="38" t="s">
        <v>3344</v>
      </c>
      <c r="G1021" s="39">
        <v>25.04</v>
      </c>
      <c r="H1021" s="40">
        <v>7.91</v>
      </c>
      <c r="I1021" s="194"/>
    </row>
    <row r="1022" spans="1:9" x14ac:dyDescent="0.2">
      <c r="A1022" s="37" t="s">
        <v>3165</v>
      </c>
      <c r="B1022" s="38" t="s">
        <v>3174</v>
      </c>
      <c r="C1022" s="39" t="s">
        <v>56</v>
      </c>
      <c r="D1022" s="39" t="s">
        <v>3175</v>
      </c>
      <c r="E1022" s="38" t="s">
        <v>3142</v>
      </c>
      <c r="F1022" s="38" t="s">
        <v>3343</v>
      </c>
      <c r="G1022" s="39">
        <v>20.74</v>
      </c>
      <c r="H1022" s="40">
        <v>2.06</v>
      </c>
      <c r="I1022" s="194"/>
    </row>
    <row r="1023" spans="1:9" x14ac:dyDescent="0.2">
      <c r="A1023" s="37" t="s">
        <v>66</v>
      </c>
      <c r="B1023" s="38" t="s">
        <v>4043</v>
      </c>
      <c r="C1023" s="39" t="s">
        <v>56</v>
      </c>
      <c r="D1023" s="39" t="s">
        <v>4044</v>
      </c>
      <c r="E1023" s="38" t="s">
        <v>71</v>
      </c>
      <c r="F1023" s="38" t="s">
        <v>6</v>
      </c>
      <c r="G1023" s="39">
        <v>52.99</v>
      </c>
      <c r="H1023" s="40">
        <v>52.99</v>
      </c>
      <c r="I1023" s="194"/>
    </row>
    <row r="1024" spans="1:9" x14ac:dyDescent="0.2">
      <c r="A1024" s="37" t="s">
        <v>2664</v>
      </c>
      <c r="B1024" s="38" t="s">
        <v>42</v>
      </c>
      <c r="C1024" s="39" t="s">
        <v>43</v>
      </c>
      <c r="D1024" s="39" t="s">
        <v>3</v>
      </c>
      <c r="E1024" s="38" t="s">
        <v>44</v>
      </c>
      <c r="F1024" s="38" t="s">
        <v>45</v>
      </c>
      <c r="G1024" s="39" t="s">
        <v>46</v>
      </c>
      <c r="H1024" s="40" t="s">
        <v>4</v>
      </c>
      <c r="I1024" s="194"/>
    </row>
    <row r="1025" spans="1:9" ht="19.5" x14ac:dyDescent="0.2">
      <c r="A1025" s="37" t="s">
        <v>60</v>
      </c>
      <c r="B1025" s="38" t="s">
        <v>2665</v>
      </c>
      <c r="C1025" s="39" t="s">
        <v>69</v>
      </c>
      <c r="D1025" s="39" t="s">
        <v>2666</v>
      </c>
      <c r="E1025" s="38" t="s">
        <v>58</v>
      </c>
      <c r="F1025" s="38" t="s">
        <v>6</v>
      </c>
      <c r="G1025" s="39">
        <v>578.75</v>
      </c>
      <c r="H1025" s="40">
        <v>578.75</v>
      </c>
      <c r="I1025" s="194"/>
    </row>
    <row r="1026" spans="1:9" ht="19.5" x14ac:dyDescent="0.2">
      <c r="A1026" s="37" t="s">
        <v>3165</v>
      </c>
      <c r="B1026" s="38" t="s">
        <v>4045</v>
      </c>
      <c r="C1026" s="39" t="s">
        <v>56</v>
      </c>
      <c r="D1026" s="39" t="s">
        <v>4046</v>
      </c>
      <c r="E1026" s="38" t="s">
        <v>3168</v>
      </c>
      <c r="F1026" s="38" t="s">
        <v>4047</v>
      </c>
      <c r="G1026" s="39">
        <v>100.23</v>
      </c>
      <c r="H1026" s="40">
        <v>68.62</v>
      </c>
      <c r="I1026" s="194"/>
    </row>
    <row r="1027" spans="1:9" ht="19.5" x14ac:dyDescent="0.2">
      <c r="A1027" s="37" t="s">
        <v>3165</v>
      </c>
      <c r="B1027" s="38" t="s">
        <v>4048</v>
      </c>
      <c r="C1027" s="39" t="s">
        <v>56</v>
      </c>
      <c r="D1027" s="39" t="s">
        <v>4049</v>
      </c>
      <c r="E1027" s="38" t="s">
        <v>3203</v>
      </c>
      <c r="F1027" s="38" t="s">
        <v>4050</v>
      </c>
      <c r="G1027" s="39">
        <v>40.799999999999997</v>
      </c>
      <c r="H1027" s="40">
        <v>4.9000000000000004</v>
      </c>
      <c r="I1027" s="194"/>
    </row>
    <row r="1028" spans="1:9" x14ac:dyDescent="0.2">
      <c r="A1028" s="37" t="s">
        <v>3165</v>
      </c>
      <c r="B1028" s="38" t="s">
        <v>3171</v>
      </c>
      <c r="C1028" s="39" t="s">
        <v>56</v>
      </c>
      <c r="D1028" s="39" t="s">
        <v>3172</v>
      </c>
      <c r="E1028" s="38" t="s">
        <v>3142</v>
      </c>
      <c r="F1028" s="38" t="s">
        <v>10</v>
      </c>
      <c r="G1028" s="39">
        <v>25.75</v>
      </c>
      <c r="H1028" s="40">
        <v>77.25</v>
      </c>
      <c r="I1028" s="194"/>
    </row>
    <row r="1029" spans="1:9" x14ac:dyDescent="0.2">
      <c r="A1029" s="37" t="s">
        <v>3165</v>
      </c>
      <c r="B1029" s="38" t="s">
        <v>4051</v>
      </c>
      <c r="C1029" s="39" t="s">
        <v>56</v>
      </c>
      <c r="D1029" s="39" t="s">
        <v>4052</v>
      </c>
      <c r="E1029" s="38" t="s">
        <v>3142</v>
      </c>
      <c r="F1029" s="38" t="s">
        <v>3182</v>
      </c>
      <c r="G1029" s="39">
        <v>27.44</v>
      </c>
      <c r="H1029" s="40">
        <v>21.95</v>
      </c>
      <c r="I1029" s="194"/>
    </row>
    <row r="1030" spans="1:9" x14ac:dyDescent="0.2">
      <c r="A1030" s="37" t="s">
        <v>3165</v>
      </c>
      <c r="B1030" s="38" t="s">
        <v>3174</v>
      </c>
      <c r="C1030" s="39" t="s">
        <v>56</v>
      </c>
      <c r="D1030" s="39" t="s">
        <v>3175</v>
      </c>
      <c r="E1030" s="38" t="s">
        <v>3142</v>
      </c>
      <c r="F1030" s="38" t="s">
        <v>4053</v>
      </c>
      <c r="G1030" s="39">
        <v>20.74</v>
      </c>
      <c r="H1030" s="40">
        <v>74.66</v>
      </c>
      <c r="I1030" s="194"/>
    </row>
    <row r="1031" spans="1:9" x14ac:dyDescent="0.2">
      <c r="A1031" s="37" t="s">
        <v>3165</v>
      </c>
      <c r="B1031" s="38" t="s">
        <v>4054</v>
      </c>
      <c r="C1031" s="39" t="s">
        <v>56</v>
      </c>
      <c r="D1031" s="39" t="s">
        <v>4055</v>
      </c>
      <c r="E1031" s="38" t="s">
        <v>3142</v>
      </c>
      <c r="F1031" s="38" t="s">
        <v>4056</v>
      </c>
      <c r="G1031" s="39">
        <v>26.51</v>
      </c>
      <c r="H1031" s="40">
        <v>21.38</v>
      </c>
      <c r="I1031" s="194"/>
    </row>
    <row r="1032" spans="1:9" x14ac:dyDescent="0.2">
      <c r="A1032" s="37" t="s">
        <v>3165</v>
      </c>
      <c r="B1032" s="38" t="s">
        <v>3277</v>
      </c>
      <c r="C1032" s="39" t="s">
        <v>56</v>
      </c>
      <c r="D1032" s="39" t="s">
        <v>3278</v>
      </c>
      <c r="E1032" s="38" t="s">
        <v>3142</v>
      </c>
      <c r="F1032" s="38" t="s">
        <v>4057</v>
      </c>
      <c r="G1032" s="39">
        <v>26.02</v>
      </c>
      <c r="H1032" s="40">
        <v>32.64</v>
      </c>
      <c r="I1032" s="194"/>
    </row>
    <row r="1033" spans="1:9" x14ac:dyDescent="0.2">
      <c r="A1033" s="37" t="s">
        <v>3165</v>
      </c>
      <c r="B1033" s="38" t="s">
        <v>3756</v>
      </c>
      <c r="C1033" s="39" t="s">
        <v>56</v>
      </c>
      <c r="D1033" s="39" t="s">
        <v>3757</v>
      </c>
      <c r="E1033" s="38" t="s">
        <v>3142</v>
      </c>
      <c r="F1033" s="38" t="s">
        <v>4056</v>
      </c>
      <c r="G1033" s="39">
        <v>21.61</v>
      </c>
      <c r="H1033" s="40">
        <v>17.43</v>
      </c>
      <c r="I1033" s="194"/>
    </row>
    <row r="1034" spans="1:9" x14ac:dyDescent="0.2">
      <c r="A1034" s="37" t="s">
        <v>3165</v>
      </c>
      <c r="B1034" s="38" t="s">
        <v>3285</v>
      </c>
      <c r="C1034" s="39" t="s">
        <v>56</v>
      </c>
      <c r="D1034" s="39" t="s">
        <v>3286</v>
      </c>
      <c r="E1034" s="38" t="s">
        <v>3142</v>
      </c>
      <c r="F1034" s="38" t="s">
        <v>4057</v>
      </c>
      <c r="G1034" s="39">
        <v>21.24</v>
      </c>
      <c r="H1034" s="40">
        <v>26.64</v>
      </c>
      <c r="I1034" s="194"/>
    </row>
    <row r="1035" spans="1:9" x14ac:dyDescent="0.2">
      <c r="A1035" s="37" t="s">
        <v>66</v>
      </c>
      <c r="B1035" s="38" t="s">
        <v>3311</v>
      </c>
      <c r="C1035" s="39" t="s">
        <v>56</v>
      </c>
      <c r="D1035" s="39" t="s">
        <v>3312</v>
      </c>
      <c r="E1035" s="38" t="s">
        <v>131</v>
      </c>
      <c r="F1035" s="38" t="s">
        <v>4058</v>
      </c>
      <c r="G1035" s="39">
        <v>84</v>
      </c>
      <c r="H1035" s="40">
        <v>0.6</v>
      </c>
      <c r="I1035" s="194"/>
    </row>
    <row r="1036" spans="1:9" x14ac:dyDescent="0.2">
      <c r="A1036" s="37" t="s">
        <v>66</v>
      </c>
      <c r="B1036" s="38" t="s">
        <v>3314</v>
      </c>
      <c r="C1036" s="39" t="s">
        <v>56</v>
      </c>
      <c r="D1036" s="39" t="s">
        <v>3315</v>
      </c>
      <c r="E1036" s="38" t="s">
        <v>114</v>
      </c>
      <c r="F1036" s="38" t="s">
        <v>4059</v>
      </c>
      <c r="G1036" s="39">
        <v>1.23</v>
      </c>
      <c r="H1036" s="40">
        <v>0.6</v>
      </c>
      <c r="I1036" s="194"/>
    </row>
    <row r="1037" spans="1:9" x14ac:dyDescent="0.2">
      <c r="A1037" s="37" t="s">
        <v>66</v>
      </c>
      <c r="B1037" s="38" t="s">
        <v>3360</v>
      </c>
      <c r="C1037" s="39" t="s">
        <v>56</v>
      </c>
      <c r="D1037" s="39" t="s">
        <v>3361</v>
      </c>
      <c r="E1037" s="38" t="s">
        <v>114</v>
      </c>
      <c r="F1037" s="38" t="s">
        <v>1179</v>
      </c>
      <c r="G1037" s="39">
        <v>0.8</v>
      </c>
      <c r="H1037" s="40">
        <v>1.62</v>
      </c>
      <c r="I1037" s="194"/>
    </row>
    <row r="1038" spans="1:9" x14ac:dyDescent="0.2">
      <c r="A1038" s="37" t="s">
        <v>66</v>
      </c>
      <c r="B1038" s="38" t="s">
        <v>4060</v>
      </c>
      <c r="C1038" s="39" t="s">
        <v>56</v>
      </c>
      <c r="D1038" s="39" t="s">
        <v>4061</v>
      </c>
      <c r="E1038" s="38" t="s">
        <v>4062</v>
      </c>
      <c r="F1038" s="38" t="s">
        <v>4063</v>
      </c>
      <c r="G1038" s="39">
        <v>41.35</v>
      </c>
      <c r="H1038" s="40">
        <v>19.84</v>
      </c>
      <c r="I1038" s="194"/>
    </row>
    <row r="1039" spans="1:9" x14ac:dyDescent="0.2">
      <c r="A1039" s="37" t="s">
        <v>66</v>
      </c>
      <c r="B1039" s="38" t="s">
        <v>4064</v>
      </c>
      <c r="C1039" s="39" t="s">
        <v>56</v>
      </c>
      <c r="D1039" s="39" t="s">
        <v>4065</v>
      </c>
      <c r="E1039" s="38" t="s">
        <v>114</v>
      </c>
      <c r="F1039" s="38" t="s">
        <v>4066</v>
      </c>
      <c r="G1039" s="39">
        <v>31.97</v>
      </c>
      <c r="H1039" s="40">
        <v>19.3</v>
      </c>
      <c r="I1039" s="194"/>
    </row>
    <row r="1040" spans="1:9" x14ac:dyDescent="0.2">
      <c r="A1040" s="37" t="s">
        <v>66</v>
      </c>
      <c r="B1040" s="38" t="s">
        <v>4067</v>
      </c>
      <c r="C1040" s="39" t="s">
        <v>3397</v>
      </c>
      <c r="D1040" s="39" t="s">
        <v>4994</v>
      </c>
      <c r="E1040" s="38" t="s">
        <v>3866</v>
      </c>
      <c r="F1040" s="38" t="s">
        <v>4069</v>
      </c>
      <c r="G1040" s="39">
        <v>46.3</v>
      </c>
      <c r="H1040" s="40">
        <v>19.420000000000002</v>
      </c>
      <c r="I1040" s="194"/>
    </row>
    <row r="1041" spans="1:9" x14ac:dyDescent="0.2">
      <c r="A1041" s="37" t="s">
        <v>66</v>
      </c>
      <c r="B1041" s="38" t="s">
        <v>4070</v>
      </c>
      <c r="C1041" s="39" t="s">
        <v>3397</v>
      </c>
      <c r="D1041" s="39" t="s">
        <v>4995</v>
      </c>
      <c r="E1041" s="38" t="s">
        <v>3866</v>
      </c>
      <c r="F1041" s="38" t="s">
        <v>4072</v>
      </c>
      <c r="G1041" s="39">
        <v>29.1</v>
      </c>
      <c r="H1041" s="40">
        <v>13.19</v>
      </c>
      <c r="I1041" s="194"/>
    </row>
    <row r="1042" spans="1:9" x14ac:dyDescent="0.2">
      <c r="A1042" s="37" t="s">
        <v>66</v>
      </c>
      <c r="B1042" s="38" t="s">
        <v>4073</v>
      </c>
      <c r="C1042" s="39" t="s">
        <v>3397</v>
      </c>
      <c r="D1042" s="39" t="s">
        <v>4996</v>
      </c>
      <c r="E1042" s="38" t="s">
        <v>3866</v>
      </c>
      <c r="F1042" s="38" t="s">
        <v>3216</v>
      </c>
      <c r="G1042" s="39">
        <v>69.400000000000006</v>
      </c>
      <c r="H1042" s="40">
        <v>33.1</v>
      </c>
      <c r="I1042" s="194"/>
    </row>
    <row r="1043" spans="1:9" x14ac:dyDescent="0.2">
      <c r="A1043" s="37" t="s">
        <v>66</v>
      </c>
      <c r="B1043" s="38" t="s">
        <v>4075</v>
      </c>
      <c r="C1043" s="39" t="s">
        <v>3397</v>
      </c>
      <c r="D1043" s="39" t="s">
        <v>4997</v>
      </c>
      <c r="E1043" s="38" t="s">
        <v>3866</v>
      </c>
      <c r="F1043" s="38" t="s">
        <v>4077</v>
      </c>
      <c r="G1043" s="39">
        <v>60.59</v>
      </c>
      <c r="H1043" s="40">
        <v>6.63</v>
      </c>
      <c r="I1043" s="194"/>
    </row>
    <row r="1044" spans="1:9" x14ac:dyDescent="0.2">
      <c r="A1044" s="37" t="s">
        <v>66</v>
      </c>
      <c r="B1044" s="38" t="s">
        <v>4078</v>
      </c>
      <c r="C1044" s="39" t="s">
        <v>3397</v>
      </c>
      <c r="D1044" s="39" t="s">
        <v>4998</v>
      </c>
      <c r="E1044" s="38" t="s">
        <v>3866</v>
      </c>
      <c r="F1044" s="38" t="s">
        <v>4077</v>
      </c>
      <c r="G1044" s="39">
        <v>60.59</v>
      </c>
      <c r="H1044" s="40">
        <v>6.63</v>
      </c>
      <c r="I1044" s="194"/>
    </row>
    <row r="1045" spans="1:9" x14ac:dyDescent="0.2">
      <c r="A1045" s="37" t="s">
        <v>66</v>
      </c>
      <c r="B1045" s="38" t="s">
        <v>4080</v>
      </c>
      <c r="C1045" s="39" t="s">
        <v>3397</v>
      </c>
      <c r="D1045" s="39" t="s">
        <v>4999</v>
      </c>
      <c r="E1045" s="38" t="s">
        <v>3866</v>
      </c>
      <c r="F1045" s="38" t="s">
        <v>4082</v>
      </c>
      <c r="G1045" s="39">
        <v>63</v>
      </c>
      <c r="H1045" s="40">
        <v>10.99</v>
      </c>
      <c r="I1045" s="194"/>
    </row>
    <row r="1046" spans="1:9" x14ac:dyDescent="0.2">
      <c r="A1046" s="37" t="s">
        <v>66</v>
      </c>
      <c r="B1046" s="38" t="s">
        <v>4083</v>
      </c>
      <c r="C1046" s="39" t="s">
        <v>3397</v>
      </c>
      <c r="D1046" s="39" t="s">
        <v>5000</v>
      </c>
      <c r="E1046" s="38" t="s">
        <v>3866</v>
      </c>
      <c r="F1046" s="38" t="s">
        <v>4085</v>
      </c>
      <c r="G1046" s="39">
        <v>41.8</v>
      </c>
      <c r="H1046" s="40">
        <v>1.3</v>
      </c>
      <c r="I1046" s="194"/>
    </row>
    <row r="1047" spans="1:9" x14ac:dyDescent="0.2">
      <c r="A1047" s="37" t="s">
        <v>66</v>
      </c>
      <c r="B1047" s="38" t="s">
        <v>4086</v>
      </c>
      <c r="C1047" s="39" t="s">
        <v>3397</v>
      </c>
      <c r="D1047" s="39" t="s">
        <v>5001</v>
      </c>
      <c r="E1047" s="38" t="s">
        <v>3866</v>
      </c>
      <c r="F1047" s="38" t="s">
        <v>4088</v>
      </c>
      <c r="G1047" s="39">
        <v>10.19</v>
      </c>
      <c r="H1047" s="40">
        <v>20.05</v>
      </c>
      <c r="I1047" s="194"/>
    </row>
    <row r="1048" spans="1:9" x14ac:dyDescent="0.2">
      <c r="A1048" s="37" t="s">
        <v>66</v>
      </c>
      <c r="B1048" s="38" t="s">
        <v>4089</v>
      </c>
      <c r="C1048" s="39" t="s">
        <v>3397</v>
      </c>
      <c r="D1048" s="39" t="s">
        <v>5002</v>
      </c>
      <c r="E1048" s="38" t="s">
        <v>3866</v>
      </c>
      <c r="F1048" s="38" t="s">
        <v>4082</v>
      </c>
      <c r="G1048" s="39">
        <v>61.55</v>
      </c>
      <c r="H1048" s="40">
        <v>10.74</v>
      </c>
      <c r="I1048" s="194"/>
    </row>
    <row r="1049" spans="1:9" x14ac:dyDescent="0.2">
      <c r="A1049" s="37" t="s">
        <v>66</v>
      </c>
      <c r="B1049" s="38" t="s">
        <v>4091</v>
      </c>
      <c r="C1049" s="39" t="s">
        <v>3397</v>
      </c>
      <c r="D1049" s="39" t="s">
        <v>5003</v>
      </c>
      <c r="E1049" s="38" t="s">
        <v>3866</v>
      </c>
      <c r="F1049" s="38" t="s">
        <v>4082</v>
      </c>
      <c r="G1049" s="39">
        <v>19.11</v>
      </c>
      <c r="H1049" s="40">
        <v>3.33</v>
      </c>
      <c r="I1049" s="194"/>
    </row>
    <row r="1050" spans="1:9" x14ac:dyDescent="0.2">
      <c r="A1050" s="37" t="s">
        <v>66</v>
      </c>
      <c r="B1050" s="38" t="s">
        <v>4093</v>
      </c>
      <c r="C1050" s="39" t="s">
        <v>3397</v>
      </c>
      <c r="D1050" s="39" t="s">
        <v>5004</v>
      </c>
      <c r="E1050" s="38" t="s">
        <v>3866</v>
      </c>
      <c r="F1050" s="38" t="s">
        <v>4095</v>
      </c>
      <c r="G1050" s="39">
        <v>62.16</v>
      </c>
      <c r="H1050" s="40">
        <v>13.61</v>
      </c>
      <c r="I1050" s="194"/>
    </row>
    <row r="1051" spans="1:9" x14ac:dyDescent="0.2">
      <c r="A1051" s="37" t="s">
        <v>66</v>
      </c>
      <c r="B1051" s="38" t="s">
        <v>4096</v>
      </c>
      <c r="C1051" s="39" t="s">
        <v>3397</v>
      </c>
      <c r="D1051" s="39" t="s">
        <v>5005</v>
      </c>
      <c r="E1051" s="38" t="s">
        <v>3866</v>
      </c>
      <c r="F1051" s="38" t="s">
        <v>4095</v>
      </c>
      <c r="G1051" s="39">
        <v>60.38</v>
      </c>
      <c r="H1051" s="40">
        <v>13.22</v>
      </c>
      <c r="I1051" s="194"/>
    </row>
    <row r="1052" spans="1:9" ht="19.5" x14ac:dyDescent="0.2">
      <c r="A1052" s="37" t="s">
        <v>66</v>
      </c>
      <c r="B1052" s="38" t="s">
        <v>4098</v>
      </c>
      <c r="C1052" s="39" t="s">
        <v>56</v>
      </c>
      <c r="D1052" s="39" t="s">
        <v>4099</v>
      </c>
      <c r="E1052" s="38" t="s">
        <v>3512</v>
      </c>
      <c r="F1052" s="38" t="s">
        <v>4100</v>
      </c>
      <c r="G1052" s="39">
        <v>80.42</v>
      </c>
      <c r="H1052" s="40">
        <v>36.74</v>
      </c>
      <c r="I1052" s="194"/>
    </row>
    <row r="1053" spans="1:9" ht="19.5" x14ac:dyDescent="0.2">
      <c r="A1053" s="37" t="s">
        <v>66</v>
      </c>
      <c r="B1053" s="38" t="s">
        <v>4101</v>
      </c>
      <c r="C1053" s="39" t="s">
        <v>56</v>
      </c>
      <c r="D1053" s="39" t="s">
        <v>4102</v>
      </c>
      <c r="E1053" s="38" t="s">
        <v>85</v>
      </c>
      <c r="F1053" s="38" t="s">
        <v>4103</v>
      </c>
      <c r="G1053" s="39">
        <v>8.35</v>
      </c>
      <c r="H1053" s="40">
        <v>2.37</v>
      </c>
      <c r="I1053" s="194"/>
    </row>
    <row r="1054" spans="1:9" x14ac:dyDescent="0.2">
      <c r="A1054" s="37" t="s">
        <v>2672</v>
      </c>
      <c r="B1054" s="38" t="s">
        <v>42</v>
      </c>
      <c r="C1054" s="39" t="s">
        <v>43</v>
      </c>
      <c r="D1054" s="39" t="s">
        <v>3</v>
      </c>
      <c r="E1054" s="38" t="s">
        <v>44</v>
      </c>
      <c r="F1054" s="38" t="s">
        <v>45</v>
      </c>
      <c r="G1054" s="39" t="s">
        <v>46</v>
      </c>
      <c r="H1054" s="40" t="s">
        <v>4</v>
      </c>
      <c r="I1054" s="194"/>
    </row>
    <row r="1055" spans="1:9" ht="29.25" x14ac:dyDescent="0.2">
      <c r="A1055" s="37" t="s">
        <v>60</v>
      </c>
      <c r="B1055" s="38" t="s">
        <v>2673</v>
      </c>
      <c r="C1055" s="39" t="s">
        <v>69</v>
      </c>
      <c r="D1055" s="39" t="s">
        <v>2674</v>
      </c>
      <c r="E1055" s="38" t="s">
        <v>389</v>
      </c>
      <c r="F1055" s="38" t="s">
        <v>6</v>
      </c>
      <c r="G1055" s="39">
        <v>537.54</v>
      </c>
      <c r="H1055" s="40">
        <v>537.54</v>
      </c>
      <c r="I1055" s="194"/>
    </row>
    <row r="1056" spans="1:9" x14ac:dyDescent="0.2">
      <c r="A1056" s="37" t="s">
        <v>3165</v>
      </c>
      <c r="B1056" s="38" t="s">
        <v>3171</v>
      </c>
      <c r="C1056" s="39" t="s">
        <v>56</v>
      </c>
      <c r="D1056" s="39" t="s">
        <v>3172</v>
      </c>
      <c r="E1056" s="38" t="s">
        <v>3142</v>
      </c>
      <c r="F1056" s="38" t="s">
        <v>3292</v>
      </c>
      <c r="G1056" s="39">
        <v>25.75</v>
      </c>
      <c r="H1056" s="40">
        <v>38.619999999999997</v>
      </c>
      <c r="I1056" s="194"/>
    </row>
    <row r="1057" spans="1:9" x14ac:dyDescent="0.2">
      <c r="A1057" s="37" t="s">
        <v>3165</v>
      </c>
      <c r="B1057" s="38" t="s">
        <v>3174</v>
      </c>
      <c r="C1057" s="39" t="s">
        <v>56</v>
      </c>
      <c r="D1057" s="39" t="s">
        <v>3175</v>
      </c>
      <c r="E1057" s="38" t="s">
        <v>3142</v>
      </c>
      <c r="F1057" s="38" t="s">
        <v>3292</v>
      </c>
      <c r="G1057" s="39">
        <v>20.74</v>
      </c>
      <c r="H1057" s="40">
        <v>31.11</v>
      </c>
      <c r="I1057" s="194"/>
    </row>
    <row r="1058" spans="1:9" ht="19.5" x14ac:dyDescent="0.2">
      <c r="A1058" s="37" t="s">
        <v>66</v>
      </c>
      <c r="B1058" s="38" t="s">
        <v>4104</v>
      </c>
      <c r="C1058" s="39" t="s">
        <v>56</v>
      </c>
      <c r="D1058" s="39" t="s">
        <v>4105</v>
      </c>
      <c r="E1058" s="38" t="s">
        <v>58</v>
      </c>
      <c r="F1058" s="38" t="s">
        <v>6</v>
      </c>
      <c r="G1058" s="39">
        <v>467.81</v>
      </c>
      <c r="H1058" s="40">
        <v>467.81</v>
      </c>
      <c r="I1058" s="194"/>
    </row>
    <row r="1059" spans="1:9" x14ac:dyDescent="0.2">
      <c r="A1059" s="37" t="s">
        <v>2676</v>
      </c>
      <c r="B1059" s="38" t="s">
        <v>42</v>
      </c>
      <c r="C1059" s="39" t="s">
        <v>43</v>
      </c>
      <c r="D1059" s="39" t="s">
        <v>3</v>
      </c>
      <c r="E1059" s="38" t="s">
        <v>44</v>
      </c>
      <c r="F1059" s="38" t="s">
        <v>45</v>
      </c>
      <c r="G1059" s="39" t="s">
        <v>46</v>
      </c>
      <c r="H1059" s="40" t="s">
        <v>4</v>
      </c>
      <c r="I1059" s="194"/>
    </row>
    <row r="1060" spans="1:9" x14ac:dyDescent="0.2">
      <c r="A1060" s="37" t="s">
        <v>60</v>
      </c>
      <c r="B1060" s="38" t="s">
        <v>2677</v>
      </c>
      <c r="C1060" s="39" t="s">
        <v>69</v>
      </c>
      <c r="D1060" s="39" t="s">
        <v>2678</v>
      </c>
      <c r="E1060" s="38" t="s">
        <v>58</v>
      </c>
      <c r="F1060" s="38" t="s">
        <v>6</v>
      </c>
      <c r="G1060" s="39">
        <v>1736.01</v>
      </c>
      <c r="H1060" s="40">
        <v>1736.01</v>
      </c>
      <c r="I1060" s="194"/>
    </row>
    <row r="1061" spans="1:9" x14ac:dyDescent="0.2">
      <c r="A1061" s="37" t="s">
        <v>3165</v>
      </c>
      <c r="B1061" s="38" t="s">
        <v>3171</v>
      </c>
      <c r="C1061" s="39" t="s">
        <v>56</v>
      </c>
      <c r="D1061" s="39" t="s">
        <v>3172</v>
      </c>
      <c r="E1061" s="38" t="s">
        <v>3142</v>
      </c>
      <c r="F1061" s="38" t="s">
        <v>6</v>
      </c>
      <c r="G1061" s="39">
        <v>25.75</v>
      </c>
      <c r="H1061" s="40">
        <v>25.75</v>
      </c>
      <c r="I1061" s="194"/>
    </row>
    <row r="1062" spans="1:9" x14ac:dyDescent="0.2">
      <c r="A1062" s="37" t="s">
        <v>3165</v>
      </c>
      <c r="B1062" s="38" t="s">
        <v>3174</v>
      </c>
      <c r="C1062" s="39" t="s">
        <v>56</v>
      </c>
      <c r="D1062" s="39" t="s">
        <v>3175</v>
      </c>
      <c r="E1062" s="38" t="s">
        <v>3142</v>
      </c>
      <c r="F1062" s="38" t="s">
        <v>10</v>
      </c>
      <c r="G1062" s="39">
        <v>20.74</v>
      </c>
      <c r="H1062" s="40">
        <v>62.22</v>
      </c>
      <c r="I1062" s="194"/>
    </row>
    <row r="1063" spans="1:9" ht="19.5" x14ac:dyDescent="0.2">
      <c r="A1063" s="37" t="s">
        <v>66</v>
      </c>
      <c r="B1063" s="38" t="s">
        <v>4106</v>
      </c>
      <c r="C1063" s="39" t="s">
        <v>3493</v>
      </c>
      <c r="D1063" s="39" t="s">
        <v>4107</v>
      </c>
      <c r="E1063" s="38" t="s">
        <v>58</v>
      </c>
      <c r="F1063" s="38" t="s">
        <v>6</v>
      </c>
      <c r="G1063" s="39">
        <v>1589</v>
      </c>
      <c r="H1063" s="40">
        <v>1589</v>
      </c>
      <c r="I1063" s="194"/>
    </row>
    <row r="1064" spans="1:9" x14ac:dyDescent="0.2">
      <c r="A1064" s="37" t="s">
        <v>66</v>
      </c>
      <c r="B1064" s="38" t="s">
        <v>3311</v>
      </c>
      <c r="C1064" s="39" t="s">
        <v>56</v>
      </c>
      <c r="D1064" s="39" t="s">
        <v>3312</v>
      </c>
      <c r="E1064" s="38" t="s">
        <v>131</v>
      </c>
      <c r="F1064" s="38" t="s">
        <v>3978</v>
      </c>
      <c r="G1064" s="39">
        <v>84</v>
      </c>
      <c r="H1064" s="40">
        <v>0.84</v>
      </c>
      <c r="I1064" s="194"/>
    </row>
    <row r="1065" spans="1:9" x14ac:dyDescent="0.2">
      <c r="A1065" s="37" t="s">
        <v>66</v>
      </c>
      <c r="B1065" s="38" t="s">
        <v>3360</v>
      </c>
      <c r="C1065" s="39" t="s">
        <v>56</v>
      </c>
      <c r="D1065" s="39" t="s">
        <v>3361</v>
      </c>
      <c r="E1065" s="38" t="s">
        <v>114</v>
      </c>
      <c r="F1065" s="38" t="s">
        <v>1179</v>
      </c>
      <c r="G1065" s="39">
        <v>0.8</v>
      </c>
      <c r="H1065" s="40">
        <v>1.62</v>
      </c>
      <c r="I1065" s="194"/>
    </row>
    <row r="1066" spans="1:9" x14ac:dyDescent="0.2">
      <c r="A1066" s="37" t="s">
        <v>66</v>
      </c>
      <c r="B1066" s="38" t="s">
        <v>4060</v>
      </c>
      <c r="C1066" s="39" t="s">
        <v>56</v>
      </c>
      <c r="D1066" s="39" t="s">
        <v>4061</v>
      </c>
      <c r="E1066" s="38" t="s">
        <v>4062</v>
      </c>
      <c r="F1066" s="38" t="s">
        <v>4063</v>
      </c>
      <c r="G1066" s="39">
        <v>41.35</v>
      </c>
      <c r="H1066" s="40">
        <v>19.84</v>
      </c>
      <c r="I1066" s="194"/>
    </row>
    <row r="1067" spans="1:9" ht="19.5" x14ac:dyDescent="0.2">
      <c r="A1067" s="37" t="s">
        <v>66</v>
      </c>
      <c r="B1067" s="38" t="s">
        <v>4098</v>
      </c>
      <c r="C1067" s="39" t="s">
        <v>56</v>
      </c>
      <c r="D1067" s="39" t="s">
        <v>4099</v>
      </c>
      <c r="E1067" s="38" t="s">
        <v>3512</v>
      </c>
      <c r="F1067" s="38" t="s">
        <v>4100</v>
      </c>
      <c r="G1067" s="39">
        <v>80.42</v>
      </c>
      <c r="H1067" s="40">
        <v>36.74</v>
      </c>
      <c r="I1067" s="194"/>
    </row>
    <row r="1068" spans="1:9" x14ac:dyDescent="0.2">
      <c r="A1068" s="37" t="s">
        <v>2680</v>
      </c>
      <c r="B1068" s="38" t="s">
        <v>42</v>
      </c>
      <c r="C1068" s="39" t="s">
        <v>43</v>
      </c>
      <c r="D1068" s="39" t="s">
        <v>3</v>
      </c>
      <c r="E1068" s="38" t="s">
        <v>44</v>
      </c>
      <c r="F1068" s="38" t="s">
        <v>45</v>
      </c>
      <c r="G1068" s="39" t="s">
        <v>46</v>
      </c>
      <c r="H1068" s="40" t="s">
        <v>4</v>
      </c>
      <c r="I1068" s="194"/>
    </row>
    <row r="1069" spans="1:9" x14ac:dyDescent="0.2">
      <c r="A1069" s="37" t="s">
        <v>60</v>
      </c>
      <c r="B1069" s="38" t="s">
        <v>2681</v>
      </c>
      <c r="C1069" s="39" t="s">
        <v>69</v>
      </c>
      <c r="D1069" s="39" t="s">
        <v>2682</v>
      </c>
      <c r="E1069" s="38" t="s">
        <v>58</v>
      </c>
      <c r="F1069" s="38" t="s">
        <v>6</v>
      </c>
      <c r="G1069" s="39">
        <v>1076.1300000000001</v>
      </c>
      <c r="H1069" s="40">
        <v>1076.1300000000001</v>
      </c>
      <c r="I1069" s="194"/>
    </row>
    <row r="1070" spans="1:9" x14ac:dyDescent="0.2">
      <c r="A1070" s="37" t="s">
        <v>3165</v>
      </c>
      <c r="B1070" s="38" t="s">
        <v>3277</v>
      </c>
      <c r="C1070" s="39" t="s">
        <v>56</v>
      </c>
      <c r="D1070" s="39" t="s">
        <v>3278</v>
      </c>
      <c r="E1070" s="38" t="s">
        <v>3142</v>
      </c>
      <c r="F1070" s="38" t="s">
        <v>4108</v>
      </c>
      <c r="G1070" s="39">
        <v>26.02</v>
      </c>
      <c r="H1070" s="40">
        <v>48.5</v>
      </c>
      <c r="I1070" s="194"/>
    </row>
    <row r="1071" spans="1:9" x14ac:dyDescent="0.2">
      <c r="A1071" s="37" t="s">
        <v>3165</v>
      </c>
      <c r="B1071" s="38" t="s">
        <v>3283</v>
      </c>
      <c r="C1071" s="39" t="s">
        <v>56</v>
      </c>
      <c r="D1071" s="39" t="s">
        <v>3284</v>
      </c>
      <c r="E1071" s="38" t="s">
        <v>3142</v>
      </c>
      <c r="F1071" s="38" t="s">
        <v>4109</v>
      </c>
      <c r="G1071" s="39">
        <v>22.95</v>
      </c>
      <c r="H1071" s="40">
        <v>20.190000000000001</v>
      </c>
      <c r="I1071" s="194"/>
    </row>
    <row r="1072" spans="1:9" x14ac:dyDescent="0.2">
      <c r="A1072" s="37" t="s">
        <v>3165</v>
      </c>
      <c r="B1072" s="38" t="s">
        <v>3756</v>
      </c>
      <c r="C1072" s="39" t="s">
        <v>56</v>
      </c>
      <c r="D1072" s="39" t="s">
        <v>3757</v>
      </c>
      <c r="E1072" s="38" t="s">
        <v>3142</v>
      </c>
      <c r="F1072" s="38" t="s">
        <v>4109</v>
      </c>
      <c r="G1072" s="39">
        <v>21.61</v>
      </c>
      <c r="H1072" s="40">
        <v>19.010000000000002</v>
      </c>
      <c r="I1072" s="194"/>
    </row>
    <row r="1073" spans="1:9" x14ac:dyDescent="0.2">
      <c r="A1073" s="37" t="s">
        <v>3165</v>
      </c>
      <c r="B1073" s="38" t="s">
        <v>3285</v>
      </c>
      <c r="C1073" s="39" t="s">
        <v>56</v>
      </c>
      <c r="D1073" s="39" t="s">
        <v>3286</v>
      </c>
      <c r="E1073" s="38" t="s">
        <v>3142</v>
      </c>
      <c r="F1073" s="38" t="s">
        <v>4108</v>
      </c>
      <c r="G1073" s="39">
        <v>21.24</v>
      </c>
      <c r="H1073" s="40">
        <v>39.590000000000003</v>
      </c>
      <c r="I1073" s="194"/>
    </row>
    <row r="1074" spans="1:9" x14ac:dyDescent="0.2">
      <c r="A1074" s="37" t="s">
        <v>3165</v>
      </c>
      <c r="B1074" s="38" t="s">
        <v>3171</v>
      </c>
      <c r="C1074" s="39" t="s">
        <v>56</v>
      </c>
      <c r="D1074" s="39" t="s">
        <v>3172</v>
      </c>
      <c r="E1074" s="38" t="s">
        <v>3142</v>
      </c>
      <c r="F1074" s="38" t="s">
        <v>4110</v>
      </c>
      <c r="G1074" s="39">
        <v>25.75</v>
      </c>
      <c r="H1074" s="40">
        <v>117.96</v>
      </c>
      <c r="I1074" s="194"/>
    </row>
    <row r="1075" spans="1:9" x14ac:dyDescent="0.2">
      <c r="A1075" s="37" t="s">
        <v>3165</v>
      </c>
      <c r="B1075" s="38" t="s">
        <v>3174</v>
      </c>
      <c r="C1075" s="39" t="s">
        <v>56</v>
      </c>
      <c r="D1075" s="39" t="s">
        <v>3175</v>
      </c>
      <c r="E1075" s="38" t="s">
        <v>3142</v>
      </c>
      <c r="F1075" s="38" t="s">
        <v>4111</v>
      </c>
      <c r="G1075" s="39">
        <v>20.74</v>
      </c>
      <c r="H1075" s="40">
        <v>47.51</v>
      </c>
      <c r="I1075" s="194"/>
    </row>
    <row r="1076" spans="1:9" ht="19.5" x14ac:dyDescent="0.2">
      <c r="A1076" s="37" t="s">
        <v>3165</v>
      </c>
      <c r="B1076" s="38" t="s">
        <v>4112</v>
      </c>
      <c r="C1076" s="39" t="s">
        <v>56</v>
      </c>
      <c r="D1076" s="39" t="s">
        <v>4113</v>
      </c>
      <c r="E1076" s="38" t="s">
        <v>131</v>
      </c>
      <c r="F1076" s="38" t="s">
        <v>3597</v>
      </c>
      <c r="G1076" s="39">
        <v>653.98</v>
      </c>
      <c r="H1076" s="40">
        <v>13.73</v>
      </c>
      <c r="I1076" s="194"/>
    </row>
    <row r="1077" spans="1:9" x14ac:dyDescent="0.2">
      <c r="A1077" s="37" t="s">
        <v>66</v>
      </c>
      <c r="B1077" s="38" t="s">
        <v>4114</v>
      </c>
      <c r="C1077" s="39" t="s">
        <v>3341</v>
      </c>
      <c r="D1077" s="39" t="s">
        <v>4115</v>
      </c>
      <c r="E1077" s="38" t="s">
        <v>58</v>
      </c>
      <c r="F1077" s="38" t="s">
        <v>3190</v>
      </c>
      <c r="G1077" s="39">
        <v>598.19000000000005</v>
      </c>
      <c r="H1077" s="40">
        <v>628.09</v>
      </c>
      <c r="I1077" s="194"/>
    </row>
    <row r="1078" spans="1:9" x14ac:dyDescent="0.2">
      <c r="A1078" s="37" t="s">
        <v>66</v>
      </c>
      <c r="B1078" s="38" t="s">
        <v>4116</v>
      </c>
      <c r="C1078" s="39" t="s">
        <v>56</v>
      </c>
      <c r="D1078" s="39" t="s">
        <v>4117</v>
      </c>
      <c r="E1078" s="38" t="s">
        <v>58</v>
      </c>
      <c r="F1078" s="38" t="s">
        <v>6</v>
      </c>
      <c r="G1078" s="39">
        <v>140.33000000000001</v>
      </c>
      <c r="H1078" s="40">
        <v>140.33000000000001</v>
      </c>
      <c r="I1078" s="194"/>
    </row>
    <row r="1079" spans="1:9" x14ac:dyDescent="0.2">
      <c r="A1079" s="37" t="s">
        <v>66</v>
      </c>
      <c r="B1079" s="38" t="s">
        <v>4118</v>
      </c>
      <c r="C1079" s="39" t="s">
        <v>56</v>
      </c>
      <c r="D1079" s="39" t="s">
        <v>4119</v>
      </c>
      <c r="E1079" s="38" t="s">
        <v>114</v>
      </c>
      <c r="F1079" s="38" t="s">
        <v>4120</v>
      </c>
      <c r="G1079" s="39">
        <v>10.210000000000001</v>
      </c>
      <c r="H1079" s="40">
        <v>1.22</v>
      </c>
      <c r="I1079" s="194"/>
    </row>
    <row r="1080" spans="1:9" x14ac:dyDescent="0.2">
      <c r="A1080" s="37" t="s">
        <v>2696</v>
      </c>
      <c r="B1080" s="38" t="s">
        <v>42</v>
      </c>
      <c r="C1080" s="39" t="s">
        <v>43</v>
      </c>
      <c r="D1080" s="39" t="s">
        <v>3</v>
      </c>
      <c r="E1080" s="38" t="s">
        <v>44</v>
      </c>
      <c r="F1080" s="38" t="s">
        <v>45</v>
      </c>
      <c r="G1080" s="39" t="s">
        <v>46</v>
      </c>
      <c r="H1080" s="40" t="s">
        <v>4</v>
      </c>
      <c r="I1080" s="194"/>
    </row>
    <row r="1081" spans="1:9" ht="19.5" x14ac:dyDescent="0.2">
      <c r="A1081" s="37" t="s">
        <v>60</v>
      </c>
      <c r="B1081" s="38" t="s">
        <v>2697</v>
      </c>
      <c r="C1081" s="39" t="s">
        <v>69</v>
      </c>
      <c r="D1081" s="39" t="s">
        <v>2698</v>
      </c>
      <c r="E1081" s="38" t="s">
        <v>2699</v>
      </c>
      <c r="F1081" s="38" t="s">
        <v>6</v>
      </c>
      <c r="G1081" s="39">
        <v>1517</v>
      </c>
      <c r="H1081" s="40">
        <v>1517</v>
      </c>
      <c r="I1081" s="194"/>
    </row>
    <row r="1082" spans="1:9" x14ac:dyDescent="0.2">
      <c r="A1082" s="37" t="s">
        <v>3165</v>
      </c>
      <c r="B1082" s="38" t="s">
        <v>3174</v>
      </c>
      <c r="C1082" s="39" t="s">
        <v>56</v>
      </c>
      <c r="D1082" s="39" t="s">
        <v>3175</v>
      </c>
      <c r="E1082" s="38" t="s">
        <v>3142</v>
      </c>
      <c r="F1082" s="38" t="s">
        <v>8</v>
      </c>
      <c r="G1082" s="39">
        <v>20.74</v>
      </c>
      <c r="H1082" s="40">
        <v>41.48</v>
      </c>
      <c r="I1082" s="194"/>
    </row>
    <row r="1083" spans="1:9" x14ac:dyDescent="0.2">
      <c r="A1083" s="37" t="s">
        <v>3165</v>
      </c>
      <c r="B1083" s="38" t="s">
        <v>3277</v>
      </c>
      <c r="C1083" s="39" t="s">
        <v>56</v>
      </c>
      <c r="D1083" s="39" t="s">
        <v>3278</v>
      </c>
      <c r="E1083" s="38" t="s">
        <v>3142</v>
      </c>
      <c r="F1083" s="38" t="s">
        <v>8</v>
      </c>
      <c r="G1083" s="39">
        <v>26.02</v>
      </c>
      <c r="H1083" s="40">
        <v>52.04</v>
      </c>
      <c r="I1083" s="194"/>
    </row>
    <row r="1084" spans="1:9" x14ac:dyDescent="0.2">
      <c r="A1084" s="37" t="s">
        <v>66</v>
      </c>
      <c r="B1084" s="38" t="s">
        <v>4121</v>
      </c>
      <c r="C1084" s="39" t="s">
        <v>3233</v>
      </c>
      <c r="D1084" s="39" t="s">
        <v>4122</v>
      </c>
      <c r="E1084" s="38" t="s">
        <v>4123</v>
      </c>
      <c r="F1084" s="38" t="s">
        <v>373</v>
      </c>
      <c r="G1084" s="39">
        <v>24.53</v>
      </c>
      <c r="H1084" s="40">
        <v>792.31</v>
      </c>
      <c r="I1084" s="194"/>
    </row>
    <row r="1085" spans="1:9" x14ac:dyDescent="0.2">
      <c r="A1085" s="37" t="s">
        <v>66</v>
      </c>
      <c r="B1085" s="38" t="s">
        <v>4124</v>
      </c>
      <c r="C1085" s="39" t="s">
        <v>3233</v>
      </c>
      <c r="D1085" s="39" t="s">
        <v>4125</v>
      </c>
      <c r="E1085" s="38" t="s">
        <v>4123</v>
      </c>
      <c r="F1085" s="38" t="s">
        <v>4126</v>
      </c>
      <c r="G1085" s="39">
        <v>11.22</v>
      </c>
      <c r="H1085" s="40">
        <v>284.08999999999997</v>
      </c>
      <c r="I1085" s="194"/>
    </row>
    <row r="1086" spans="1:9" x14ac:dyDescent="0.2">
      <c r="A1086" s="37" t="s">
        <v>66</v>
      </c>
      <c r="B1086" s="38" t="s">
        <v>4070</v>
      </c>
      <c r="C1086" s="39" t="s">
        <v>3233</v>
      </c>
      <c r="D1086" s="39" t="s">
        <v>4127</v>
      </c>
      <c r="E1086" s="38" t="s">
        <v>4123</v>
      </c>
      <c r="F1086" s="38" t="s">
        <v>4128</v>
      </c>
      <c r="G1086" s="39">
        <v>9.8699999999999992</v>
      </c>
      <c r="H1086" s="40">
        <v>22.3</v>
      </c>
      <c r="I1086" s="194"/>
    </row>
    <row r="1087" spans="1:9" x14ac:dyDescent="0.2">
      <c r="A1087" s="37" t="s">
        <v>66</v>
      </c>
      <c r="B1087" s="38" t="s">
        <v>4129</v>
      </c>
      <c r="C1087" s="39" t="s">
        <v>56</v>
      </c>
      <c r="D1087" s="39" t="s">
        <v>4130</v>
      </c>
      <c r="E1087" s="38" t="s">
        <v>114</v>
      </c>
      <c r="F1087" s="38" t="s">
        <v>4131</v>
      </c>
      <c r="G1087" s="39">
        <v>34.65</v>
      </c>
      <c r="H1087" s="40">
        <v>116.77</v>
      </c>
      <c r="I1087" s="194"/>
    </row>
    <row r="1088" spans="1:9" ht="29.25" x14ac:dyDescent="0.2">
      <c r="A1088" s="37" t="s">
        <v>66</v>
      </c>
      <c r="B1088" s="38" t="s">
        <v>4132</v>
      </c>
      <c r="C1088" s="39" t="s">
        <v>4774</v>
      </c>
      <c r="D1088" s="39" t="s">
        <v>4133</v>
      </c>
      <c r="E1088" s="38" t="s">
        <v>85</v>
      </c>
      <c r="F1088" s="38" t="s">
        <v>4134</v>
      </c>
      <c r="G1088" s="39">
        <v>51.49</v>
      </c>
      <c r="H1088" s="40">
        <v>208.01</v>
      </c>
      <c r="I1088" s="194"/>
    </row>
    <row r="1089" spans="1:9" x14ac:dyDescent="0.2">
      <c r="A1089" s="37" t="s">
        <v>2701</v>
      </c>
      <c r="B1089" s="38" t="s">
        <v>42</v>
      </c>
      <c r="C1089" s="39" t="s">
        <v>43</v>
      </c>
      <c r="D1089" s="39" t="s">
        <v>3</v>
      </c>
      <c r="E1089" s="38" t="s">
        <v>44</v>
      </c>
      <c r="F1089" s="38" t="s">
        <v>45</v>
      </c>
      <c r="G1089" s="39" t="s">
        <v>46</v>
      </c>
      <c r="H1089" s="40" t="s">
        <v>4</v>
      </c>
      <c r="I1089" s="194"/>
    </row>
    <row r="1090" spans="1:9" ht="19.5" x14ac:dyDescent="0.2">
      <c r="A1090" s="37" t="s">
        <v>60</v>
      </c>
      <c r="B1090" s="38" t="s">
        <v>2702</v>
      </c>
      <c r="C1090" s="39" t="s">
        <v>69</v>
      </c>
      <c r="D1090" s="39" t="s">
        <v>2703</v>
      </c>
      <c r="E1090" s="38" t="s">
        <v>58</v>
      </c>
      <c r="F1090" s="38" t="s">
        <v>6</v>
      </c>
      <c r="G1090" s="39">
        <v>90.78</v>
      </c>
      <c r="H1090" s="40">
        <v>90.78</v>
      </c>
      <c r="I1090" s="194"/>
    </row>
    <row r="1091" spans="1:9" x14ac:dyDescent="0.2">
      <c r="A1091" s="37" t="s">
        <v>3165</v>
      </c>
      <c r="B1091" s="38" t="s">
        <v>3174</v>
      </c>
      <c r="C1091" s="39" t="s">
        <v>56</v>
      </c>
      <c r="D1091" s="39" t="s">
        <v>3175</v>
      </c>
      <c r="E1091" s="38" t="s">
        <v>3142</v>
      </c>
      <c r="F1091" s="38" t="s">
        <v>3333</v>
      </c>
      <c r="G1091" s="39">
        <v>20.74</v>
      </c>
      <c r="H1091" s="40">
        <v>10.37</v>
      </c>
      <c r="I1091" s="194"/>
    </row>
    <row r="1092" spans="1:9" x14ac:dyDescent="0.2">
      <c r="A1092" s="37" t="s">
        <v>3165</v>
      </c>
      <c r="B1092" s="38" t="s">
        <v>4054</v>
      </c>
      <c r="C1092" s="39" t="s">
        <v>56</v>
      </c>
      <c r="D1092" s="39" t="s">
        <v>4055</v>
      </c>
      <c r="E1092" s="38" t="s">
        <v>3142</v>
      </c>
      <c r="F1092" s="38" t="s">
        <v>6</v>
      </c>
      <c r="G1092" s="39">
        <v>26.51</v>
      </c>
      <c r="H1092" s="40">
        <v>26.51</v>
      </c>
      <c r="I1092" s="194"/>
    </row>
    <row r="1093" spans="1:9" x14ac:dyDescent="0.2">
      <c r="A1093" s="37" t="s">
        <v>66</v>
      </c>
      <c r="B1093" s="38" t="s">
        <v>4135</v>
      </c>
      <c r="C1093" s="39" t="s">
        <v>56</v>
      </c>
      <c r="D1093" s="39" t="s">
        <v>4136</v>
      </c>
      <c r="E1093" s="38" t="s">
        <v>114</v>
      </c>
      <c r="F1093" s="38" t="s">
        <v>4137</v>
      </c>
      <c r="G1093" s="39">
        <v>8.7799999999999994</v>
      </c>
      <c r="H1093" s="40">
        <v>30.55</v>
      </c>
      <c r="I1093" s="194"/>
    </row>
    <row r="1094" spans="1:9" x14ac:dyDescent="0.2">
      <c r="A1094" s="37" t="s">
        <v>66</v>
      </c>
      <c r="B1094" s="38" t="s">
        <v>4129</v>
      </c>
      <c r="C1094" s="39" t="s">
        <v>56</v>
      </c>
      <c r="D1094" s="39" t="s">
        <v>4130</v>
      </c>
      <c r="E1094" s="38" t="s">
        <v>114</v>
      </c>
      <c r="F1094" s="38" t="s">
        <v>3235</v>
      </c>
      <c r="G1094" s="39">
        <v>34.65</v>
      </c>
      <c r="H1094" s="40">
        <v>5.19</v>
      </c>
      <c r="I1094" s="194"/>
    </row>
    <row r="1095" spans="1:9" ht="19.5" x14ac:dyDescent="0.2">
      <c r="A1095" s="37" t="s">
        <v>66</v>
      </c>
      <c r="B1095" s="38" t="s">
        <v>4138</v>
      </c>
      <c r="C1095" s="39" t="s">
        <v>56</v>
      </c>
      <c r="D1095" s="39" t="s">
        <v>4139</v>
      </c>
      <c r="E1095" s="38" t="s">
        <v>71</v>
      </c>
      <c r="F1095" s="38" t="s">
        <v>8</v>
      </c>
      <c r="G1095" s="39">
        <v>0.65</v>
      </c>
      <c r="H1095" s="40">
        <v>1.3</v>
      </c>
      <c r="I1095" s="194"/>
    </row>
    <row r="1096" spans="1:9" ht="19.5" x14ac:dyDescent="0.2">
      <c r="A1096" s="37" t="s">
        <v>66</v>
      </c>
      <c r="B1096" s="38" t="s">
        <v>4140</v>
      </c>
      <c r="C1096" s="39" t="s">
        <v>56</v>
      </c>
      <c r="D1096" s="39" t="s">
        <v>4141</v>
      </c>
      <c r="E1096" s="38" t="s">
        <v>58</v>
      </c>
      <c r="F1096" s="38" t="s">
        <v>6</v>
      </c>
      <c r="G1096" s="39">
        <v>16.86</v>
      </c>
      <c r="H1096" s="40">
        <v>16.86</v>
      </c>
      <c r="I1096" s="194"/>
    </row>
    <row r="1097" spans="1:9" x14ac:dyDescent="0.2">
      <c r="A1097" s="37" t="s">
        <v>2707</v>
      </c>
      <c r="B1097" s="38" t="s">
        <v>42</v>
      </c>
      <c r="C1097" s="39" t="s">
        <v>43</v>
      </c>
      <c r="D1097" s="39" t="s">
        <v>3</v>
      </c>
      <c r="E1097" s="38" t="s">
        <v>44</v>
      </c>
      <c r="F1097" s="38" t="s">
        <v>45</v>
      </c>
      <c r="G1097" s="39" t="s">
        <v>46</v>
      </c>
      <c r="H1097" s="40" t="s">
        <v>4</v>
      </c>
      <c r="I1097" s="194"/>
    </row>
    <row r="1098" spans="1:9" x14ac:dyDescent="0.2">
      <c r="A1098" s="37" t="s">
        <v>60</v>
      </c>
      <c r="B1098" s="38" t="s">
        <v>2708</v>
      </c>
      <c r="C1098" s="39" t="s">
        <v>69</v>
      </c>
      <c r="D1098" s="39" t="s">
        <v>2709</v>
      </c>
      <c r="E1098" s="38" t="s">
        <v>71</v>
      </c>
      <c r="F1098" s="38" t="s">
        <v>6</v>
      </c>
      <c r="G1098" s="39">
        <v>207.03</v>
      </c>
      <c r="H1098" s="40">
        <v>207.03</v>
      </c>
      <c r="I1098" s="194"/>
    </row>
    <row r="1099" spans="1:9" x14ac:dyDescent="0.2">
      <c r="A1099" s="37" t="s">
        <v>3165</v>
      </c>
      <c r="B1099" s="38" t="s">
        <v>3432</v>
      </c>
      <c r="C1099" s="39" t="s">
        <v>56</v>
      </c>
      <c r="D1099" s="39" t="s">
        <v>3433</v>
      </c>
      <c r="E1099" s="38" t="s">
        <v>3142</v>
      </c>
      <c r="F1099" s="38" t="s">
        <v>4142</v>
      </c>
      <c r="G1099" s="39">
        <v>29.06</v>
      </c>
      <c r="H1099" s="40">
        <v>65.09</v>
      </c>
      <c r="I1099" s="194"/>
    </row>
    <row r="1100" spans="1:9" x14ac:dyDescent="0.2">
      <c r="A1100" s="37" t="s">
        <v>3165</v>
      </c>
      <c r="B1100" s="38" t="s">
        <v>3429</v>
      </c>
      <c r="C1100" s="39" t="s">
        <v>56</v>
      </c>
      <c r="D1100" s="39" t="s">
        <v>3430</v>
      </c>
      <c r="E1100" s="38" t="s">
        <v>3142</v>
      </c>
      <c r="F1100" s="38" t="s">
        <v>4142</v>
      </c>
      <c r="G1100" s="39">
        <v>21.65</v>
      </c>
      <c r="H1100" s="40">
        <v>48.49</v>
      </c>
      <c r="I1100" s="194"/>
    </row>
    <row r="1101" spans="1:9" x14ac:dyDescent="0.2">
      <c r="A1101" s="37" t="s">
        <v>66</v>
      </c>
      <c r="B1101" s="38" t="s">
        <v>4143</v>
      </c>
      <c r="C1101" s="39" t="s">
        <v>3341</v>
      </c>
      <c r="D1101" s="39" t="s">
        <v>4144</v>
      </c>
      <c r="E1101" s="38" t="s">
        <v>71</v>
      </c>
      <c r="F1101" s="38" t="s">
        <v>6</v>
      </c>
      <c r="G1101" s="39">
        <v>93.45</v>
      </c>
      <c r="H1101" s="40">
        <v>93.45</v>
      </c>
      <c r="I1101" s="194"/>
    </row>
    <row r="1102" spans="1:9" x14ac:dyDescent="0.2">
      <c r="A1102" s="37" t="s">
        <v>2711</v>
      </c>
      <c r="B1102" s="38" t="s">
        <v>42</v>
      </c>
      <c r="C1102" s="39" t="s">
        <v>43</v>
      </c>
      <c r="D1102" s="39" t="s">
        <v>3</v>
      </c>
      <c r="E1102" s="38" t="s">
        <v>44</v>
      </c>
      <c r="F1102" s="38" t="s">
        <v>45</v>
      </c>
      <c r="G1102" s="39" t="s">
        <v>46</v>
      </c>
      <c r="H1102" s="40" t="s">
        <v>4</v>
      </c>
      <c r="I1102" s="194"/>
    </row>
    <row r="1103" spans="1:9" ht="19.5" x14ac:dyDescent="0.2">
      <c r="A1103" s="37" t="s">
        <v>60</v>
      </c>
      <c r="B1103" s="38" t="s">
        <v>2712</v>
      </c>
      <c r="C1103" s="39" t="s">
        <v>69</v>
      </c>
      <c r="D1103" s="39" t="s">
        <v>2713</v>
      </c>
      <c r="E1103" s="38" t="s">
        <v>71</v>
      </c>
      <c r="F1103" s="38" t="s">
        <v>6</v>
      </c>
      <c r="G1103" s="39">
        <v>209.14</v>
      </c>
      <c r="H1103" s="40">
        <v>209.14</v>
      </c>
      <c r="I1103" s="194"/>
    </row>
    <row r="1104" spans="1:9" x14ac:dyDescent="0.2">
      <c r="A1104" s="37" t="s">
        <v>3165</v>
      </c>
      <c r="B1104" s="38" t="s">
        <v>3171</v>
      </c>
      <c r="C1104" s="39" t="s">
        <v>56</v>
      </c>
      <c r="D1104" s="39" t="s">
        <v>3172</v>
      </c>
      <c r="E1104" s="38" t="s">
        <v>3142</v>
      </c>
      <c r="F1104" s="38" t="s">
        <v>4145</v>
      </c>
      <c r="G1104" s="39">
        <v>25.75</v>
      </c>
      <c r="H1104" s="40">
        <v>3.65</v>
      </c>
      <c r="I1104" s="194"/>
    </row>
    <row r="1105" spans="1:9" x14ac:dyDescent="0.2">
      <c r="A1105" s="37" t="s">
        <v>3165</v>
      </c>
      <c r="B1105" s="38" t="s">
        <v>3174</v>
      </c>
      <c r="C1105" s="39" t="s">
        <v>56</v>
      </c>
      <c r="D1105" s="39" t="s">
        <v>3175</v>
      </c>
      <c r="E1105" s="38" t="s">
        <v>3142</v>
      </c>
      <c r="F1105" s="38" t="s">
        <v>4145</v>
      </c>
      <c r="G1105" s="39">
        <v>20.74</v>
      </c>
      <c r="H1105" s="40">
        <v>2.94</v>
      </c>
      <c r="I1105" s="194"/>
    </row>
    <row r="1106" spans="1:9" ht="29.25" x14ac:dyDescent="0.2">
      <c r="A1106" s="37" t="s">
        <v>3165</v>
      </c>
      <c r="B1106" s="38" t="s">
        <v>4146</v>
      </c>
      <c r="C1106" s="39" t="s">
        <v>56</v>
      </c>
      <c r="D1106" s="39" t="s">
        <v>4147</v>
      </c>
      <c r="E1106" s="38" t="s">
        <v>131</v>
      </c>
      <c r="F1106" s="38" t="s">
        <v>2234</v>
      </c>
      <c r="G1106" s="39">
        <v>7.34</v>
      </c>
      <c r="H1106" s="40">
        <v>1.76</v>
      </c>
      <c r="I1106" s="194"/>
    </row>
    <row r="1107" spans="1:9" x14ac:dyDescent="0.2">
      <c r="A1107" s="37" t="s">
        <v>3165</v>
      </c>
      <c r="B1107" s="38" t="s">
        <v>3380</v>
      </c>
      <c r="C1107" s="39" t="s">
        <v>69</v>
      </c>
      <c r="D1107" s="39" t="s">
        <v>3381</v>
      </c>
      <c r="E1107" s="38" t="s">
        <v>58</v>
      </c>
      <c r="F1107" s="38" t="s">
        <v>4120</v>
      </c>
      <c r="G1107" s="39">
        <v>143.51</v>
      </c>
      <c r="H1107" s="40">
        <v>17.22</v>
      </c>
      <c r="I1107" s="194"/>
    </row>
    <row r="1108" spans="1:9" x14ac:dyDescent="0.2">
      <c r="A1108" s="37" t="s">
        <v>66</v>
      </c>
      <c r="B1108" s="38" t="s">
        <v>3447</v>
      </c>
      <c r="C1108" s="39" t="s">
        <v>56</v>
      </c>
      <c r="D1108" s="39" t="s">
        <v>3448</v>
      </c>
      <c r="E1108" s="38" t="s">
        <v>131</v>
      </c>
      <c r="F1108" s="38" t="s">
        <v>3989</v>
      </c>
      <c r="G1108" s="39">
        <v>99.4</v>
      </c>
      <c r="H1108" s="40">
        <v>17.89</v>
      </c>
      <c r="I1108" s="194"/>
    </row>
    <row r="1109" spans="1:9" ht="19.5" x14ac:dyDescent="0.2">
      <c r="A1109" s="37" t="s">
        <v>66</v>
      </c>
      <c r="B1109" s="38" t="s">
        <v>4148</v>
      </c>
      <c r="C1109" s="39" t="s">
        <v>56</v>
      </c>
      <c r="D1109" s="39" t="s">
        <v>4149</v>
      </c>
      <c r="E1109" s="38" t="s">
        <v>71</v>
      </c>
      <c r="F1109" s="38" t="s">
        <v>6</v>
      </c>
      <c r="G1109" s="39">
        <v>165.68</v>
      </c>
      <c r="H1109" s="40">
        <v>165.68</v>
      </c>
      <c r="I1109" s="194"/>
    </row>
    <row r="1110" spans="1:9" x14ac:dyDescent="0.2">
      <c r="A1110" s="37" t="s">
        <v>2771</v>
      </c>
      <c r="B1110" s="38" t="s">
        <v>42</v>
      </c>
      <c r="C1110" s="39" t="s">
        <v>43</v>
      </c>
      <c r="D1110" s="39" t="s">
        <v>3</v>
      </c>
      <c r="E1110" s="38" t="s">
        <v>44</v>
      </c>
      <c r="F1110" s="38" t="s">
        <v>45</v>
      </c>
      <c r="G1110" s="39" t="s">
        <v>46</v>
      </c>
      <c r="H1110" s="40" t="s">
        <v>4</v>
      </c>
      <c r="I1110" s="194"/>
    </row>
    <row r="1111" spans="1:9" x14ac:dyDescent="0.2">
      <c r="A1111" s="37" t="s">
        <v>60</v>
      </c>
      <c r="B1111" s="38" t="s">
        <v>2772</v>
      </c>
      <c r="C1111" s="39" t="s">
        <v>69</v>
      </c>
      <c r="D1111" s="39" t="s">
        <v>2773</v>
      </c>
      <c r="E1111" s="38" t="s">
        <v>476</v>
      </c>
      <c r="F1111" s="38" t="s">
        <v>6</v>
      </c>
      <c r="G1111" s="39">
        <v>12.95</v>
      </c>
      <c r="H1111" s="40">
        <v>12.95</v>
      </c>
      <c r="I1111" s="194"/>
    </row>
    <row r="1112" spans="1:9" x14ac:dyDescent="0.2">
      <c r="A1112" s="37" t="s">
        <v>3165</v>
      </c>
      <c r="B1112" s="38" t="s">
        <v>3322</v>
      </c>
      <c r="C1112" s="39" t="s">
        <v>56</v>
      </c>
      <c r="D1112" s="39" t="s">
        <v>3323</v>
      </c>
      <c r="E1112" s="38" t="s">
        <v>3142</v>
      </c>
      <c r="F1112" s="38" t="s">
        <v>3625</v>
      </c>
      <c r="G1112" s="39">
        <v>25.04</v>
      </c>
      <c r="H1112" s="40">
        <v>2.5</v>
      </c>
      <c r="I1112" s="194"/>
    </row>
    <row r="1113" spans="1:9" x14ac:dyDescent="0.2">
      <c r="A1113" s="37" t="s">
        <v>66</v>
      </c>
      <c r="B1113" s="38" t="s">
        <v>4150</v>
      </c>
      <c r="C1113" s="39" t="s">
        <v>56</v>
      </c>
      <c r="D1113" s="39" t="s">
        <v>4151</v>
      </c>
      <c r="E1113" s="38" t="s">
        <v>71</v>
      </c>
      <c r="F1113" s="38" t="s">
        <v>6</v>
      </c>
      <c r="G1113" s="39">
        <v>10.45</v>
      </c>
      <c r="H1113" s="40">
        <v>10.45</v>
      </c>
      <c r="I1113" s="194"/>
    </row>
    <row r="1114" spans="1:9" x14ac:dyDescent="0.2">
      <c r="A1114" s="37" t="s">
        <v>2775</v>
      </c>
      <c r="B1114" s="38" t="s">
        <v>42</v>
      </c>
      <c r="C1114" s="39" t="s">
        <v>43</v>
      </c>
      <c r="D1114" s="39" t="s">
        <v>3</v>
      </c>
      <c r="E1114" s="38" t="s">
        <v>44</v>
      </c>
      <c r="F1114" s="38" t="s">
        <v>45</v>
      </c>
      <c r="G1114" s="39" t="s">
        <v>46</v>
      </c>
      <c r="H1114" s="40" t="s">
        <v>4</v>
      </c>
      <c r="I1114" s="194"/>
    </row>
    <row r="1115" spans="1:9" x14ac:dyDescent="0.2">
      <c r="A1115" s="37" t="s">
        <v>60</v>
      </c>
      <c r="B1115" s="38" t="s">
        <v>2776</v>
      </c>
      <c r="C1115" s="39" t="s">
        <v>69</v>
      </c>
      <c r="D1115" s="39" t="s">
        <v>2777</v>
      </c>
      <c r="E1115" s="38" t="s">
        <v>476</v>
      </c>
      <c r="F1115" s="38" t="s">
        <v>6</v>
      </c>
      <c r="G1115" s="39">
        <v>14.68</v>
      </c>
      <c r="H1115" s="40">
        <v>14.68</v>
      </c>
      <c r="I1115" s="194"/>
    </row>
    <row r="1116" spans="1:9" x14ac:dyDescent="0.2">
      <c r="A1116" s="37" t="s">
        <v>3165</v>
      </c>
      <c r="B1116" s="38" t="s">
        <v>3322</v>
      </c>
      <c r="C1116" s="39" t="s">
        <v>56</v>
      </c>
      <c r="D1116" s="39" t="s">
        <v>3323</v>
      </c>
      <c r="E1116" s="38" t="s">
        <v>3142</v>
      </c>
      <c r="F1116" s="38" t="s">
        <v>3625</v>
      </c>
      <c r="G1116" s="39">
        <v>25.04</v>
      </c>
      <c r="H1116" s="40">
        <v>2.5</v>
      </c>
      <c r="I1116" s="194"/>
    </row>
    <row r="1117" spans="1:9" x14ac:dyDescent="0.2">
      <c r="A1117" s="37" t="s">
        <v>66</v>
      </c>
      <c r="B1117" s="38" t="s">
        <v>4152</v>
      </c>
      <c r="C1117" s="39" t="s">
        <v>56</v>
      </c>
      <c r="D1117" s="39" t="s">
        <v>4153</v>
      </c>
      <c r="E1117" s="38" t="s">
        <v>71</v>
      </c>
      <c r="F1117" s="38" t="s">
        <v>6</v>
      </c>
      <c r="G1117" s="39">
        <v>12.18</v>
      </c>
      <c r="H1117" s="40">
        <v>12.18</v>
      </c>
      <c r="I1117" s="194"/>
    </row>
    <row r="1118" spans="1:9" x14ac:dyDescent="0.2">
      <c r="A1118" s="37" t="s">
        <v>2801</v>
      </c>
      <c r="B1118" s="38" t="s">
        <v>42</v>
      </c>
      <c r="C1118" s="39" t="s">
        <v>43</v>
      </c>
      <c r="D1118" s="39" t="s">
        <v>3</v>
      </c>
      <c r="E1118" s="38" t="s">
        <v>44</v>
      </c>
      <c r="F1118" s="38" t="s">
        <v>45</v>
      </c>
      <c r="G1118" s="39" t="s">
        <v>46</v>
      </c>
      <c r="H1118" s="40" t="s">
        <v>4</v>
      </c>
      <c r="I1118" s="194"/>
    </row>
    <row r="1119" spans="1:9" x14ac:dyDescent="0.2">
      <c r="A1119" s="37" t="s">
        <v>60</v>
      </c>
      <c r="B1119" s="38" t="s">
        <v>2802</v>
      </c>
      <c r="C1119" s="39" t="s">
        <v>69</v>
      </c>
      <c r="D1119" s="39" t="s">
        <v>2803</v>
      </c>
      <c r="E1119" s="38" t="s">
        <v>71</v>
      </c>
      <c r="F1119" s="38" t="s">
        <v>6</v>
      </c>
      <c r="G1119" s="39">
        <v>33.47</v>
      </c>
      <c r="H1119" s="40">
        <v>33.47</v>
      </c>
      <c r="I1119" s="194"/>
    </row>
    <row r="1120" spans="1:9" x14ac:dyDescent="0.2">
      <c r="A1120" s="37" t="s">
        <v>3165</v>
      </c>
      <c r="B1120" s="38" t="s">
        <v>3322</v>
      </c>
      <c r="C1120" s="39" t="s">
        <v>56</v>
      </c>
      <c r="D1120" s="39" t="s">
        <v>3323</v>
      </c>
      <c r="E1120" s="38" t="s">
        <v>3142</v>
      </c>
      <c r="F1120" s="38" t="s">
        <v>3231</v>
      </c>
      <c r="G1120" s="39">
        <v>25.04</v>
      </c>
      <c r="H1120" s="40">
        <v>10.01</v>
      </c>
      <c r="I1120" s="194"/>
    </row>
    <row r="1121" spans="1:9" x14ac:dyDescent="0.2">
      <c r="A1121" s="37" t="s">
        <v>3165</v>
      </c>
      <c r="B1121" s="38" t="s">
        <v>3174</v>
      </c>
      <c r="C1121" s="39" t="s">
        <v>56</v>
      </c>
      <c r="D1121" s="39" t="s">
        <v>3175</v>
      </c>
      <c r="E1121" s="38" t="s">
        <v>3142</v>
      </c>
      <c r="F1121" s="38" t="s">
        <v>3231</v>
      </c>
      <c r="G1121" s="39">
        <v>20.74</v>
      </c>
      <c r="H1121" s="40">
        <v>8.2899999999999991</v>
      </c>
      <c r="I1121" s="194"/>
    </row>
    <row r="1122" spans="1:9" x14ac:dyDescent="0.2">
      <c r="A1122" s="37" t="s">
        <v>66</v>
      </c>
      <c r="B1122" s="38" t="s">
        <v>3411</v>
      </c>
      <c r="C1122" s="39" t="s">
        <v>56</v>
      </c>
      <c r="D1122" s="39" t="s">
        <v>3412</v>
      </c>
      <c r="E1122" s="38" t="s">
        <v>71</v>
      </c>
      <c r="F1122" s="38" t="s">
        <v>4154</v>
      </c>
      <c r="G1122" s="39">
        <v>76.56</v>
      </c>
      <c r="H1122" s="40">
        <v>4.05</v>
      </c>
      <c r="I1122" s="194"/>
    </row>
    <row r="1123" spans="1:9" x14ac:dyDescent="0.2">
      <c r="A1123" s="37" t="s">
        <v>66</v>
      </c>
      <c r="B1123" s="38" t="s">
        <v>4155</v>
      </c>
      <c r="C1123" s="39" t="s">
        <v>56</v>
      </c>
      <c r="D1123" s="39" t="s">
        <v>4156</v>
      </c>
      <c r="E1123" s="38" t="s">
        <v>71</v>
      </c>
      <c r="F1123" s="38" t="s">
        <v>6</v>
      </c>
      <c r="G1123" s="39">
        <v>8.52</v>
      </c>
      <c r="H1123" s="40">
        <v>8.52</v>
      </c>
      <c r="I1123" s="194"/>
    </row>
    <row r="1124" spans="1:9" x14ac:dyDescent="0.2">
      <c r="A1124" s="37" t="s">
        <v>66</v>
      </c>
      <c r="B1124" s="38" t="s">
        <v>3414</v>
      </c>
      <c r="C1124" s="39" t="s">
        <v>56</v>
      </c>
      <c r="D1124" s="39" t="s">
        <v>3415</v>
      </c>
      <c r="E1124" s="38" t="s">
        <v>71</v>
      </c>
      <c r="F1124" s="38" t="s">
        <v>3338</v>
      </c>
      <c r="G1124" s="39">
        <v>86.73</v>
      </c>
      <c r="H1124" s="40">
        <v>2.6</v>
      </c>
      <c r="I1124" s="194"/>
    </row>
    <row r="1125" spans="1:9" x14ac:dyDescent="0.2">
      <c r="A1125" s="37" t="s">
        <v>2824</v>
      </c>
      <c r="B1125" s="38" t="s">
        <v>42</v>
      </c>
      <c r="C1125" s="39" t="s">
        <v>43</v>
      </c>
      <c r="D1125" s="39" t="s">
        <v>3</v>
      </c>
      <c r="E1125" s="38" t="s">
        <v>44</v>
      </c>
      <c r="F1125" s="38" t="s">
        <v>45</v>
      </c>
      <c r="G1125" s="39" t="s">
        <v>46</v>
      </c>
      <c r="H1125" s="40" t="s">
        <v>4</v>
      </c>
      <c r="I1125" s="194"/>
    </row>
    <row r="1126" spans="1:9" x14ac:dyDescent="0.2">
      <c r="A1126" s="37" t="s">
        <v>60</v>
      </c>
      <c r="B1126" s="38" t="s">
        <v>2825</v>
      </c>
      <c r="C1126" s="39" t="s">
        <v>69</v>
      </c>
      <c r="D1126" s="39" t="s">
        <v>2826</v>
      </c>
      <c r="E1126" s="38" t="s">
        <v>71</v>
      </c>
      <c r="F1126" s="38" t="s">
        <v>6</v>
      </c>
      <c r="G1126" s="39">
        <v>96.81</v>
      </c>
      <c r="H1126" s="40">
        <v>96.81</v>
      </c>
      <c r="I1126" s="194"/>
    </row>
    <row r="1127" spans="1:9" x14ac:dyDescent="0.2">
      <c r="A1127" s="37" t="s">
        <v>3165</v>
      </c>
      <c r="B1127" s="38" t="s">
        <v>3429</v>
      </c>
      <c r="C1127" s="39" t="s">
        <v>56</v>
      </c>
      <c r="D1127" s="39" t="s">
        <v>3430</v>
      </c>
      <c r="E1127" s="38" t="s">
        <v>3142</v>
      </c>
      <c r="F1127" s="38" t="s">
        <v>3182</v>
      </c>
      <c r="G1127" s="39">
        <v>21.65</v>
      </c>
      <c r="H1127" s="40">
        <v>17.32</v>
      </c>
      <c r="I1127" s="194"/>
    </row>
    <row r="1128" spans="1:9" x14ac:dyDescent="0.2">
      <c r="A1128" s="37" t="s">
        <v>3165</v>
      </c>
      <c r="B1128" s="38" t="s">
        <v>3432</v>
      </c>
      <c r="C1128" s="39" t="s">
        <v>56</v>
      </c>
      <c r="D1128" s="39" t="s">
        <v>3433</v>
      </c>
      <c r="E1128" s="38" t="s">
        <v>3142</v>
      </c>
      <c r="F1128" s="38" t="s">
        <v>3182</v>
      </c>
      <c r="G1128" s="39">
        <v>29.06</v>
      </c>
      <c r="H1128" s="40">
        <v>23.24</v>
      </c>
      <c r="I1128" s="194"/>
    </row>
    <row r="1129" spans="1:9" x14ac:dyDescent="0.2">
      <c r="A1129" s="37" t="s">
        <v>66</v>
      </c>
      <c r="B1129" s="38" t="s">
        <v>3336</v>
      </c>
      <c r="C1129" s="39" t="s">
        <v>56</v>
      </c>
      <c r="D1129" s="39" t="s">
        <v>3337</v>
      </c>
      <c r="E1129" s="38" t="s">
        <v>71</v>
      </c>
      <c r="F1129" s="38" t="s">
        <v>3235</v>
      </c>
      <c r="G1129" s="39">
        <v>5</v>
      </c>
      <c r="H1129" s="40">
        <v>0.75</v>
      </c>
      <c r="I1129" s="194"/>
    </row>
    <row r="1130" spans="1:9" x14ac:dyDescent="0.2">
      <c r="A1130" s="37" t="s">
        <v>66</v>
      </c>
      <c r="B1130" s="38" t="s">
        <v>4157</v>
      </c>
      <c r="C1130" s="39" t="s">
        <v>56</v>
      </c>
      <c r="D1130" s="39" t="s">
        <v>4158</v>
      </c>
      <c r="E1130" s="38" t="s">
        <v>71</v>
      </c>
      <c r="F1130" s="38" t="s">
        <v>6</v>
      </c>
      <c r="G1130" s="39">
        <v>55.5</v>
      </c>
      <c r="H1130" s="40">
        <v>55.5</v>
      </c>
      <c r="I1130" s="194"/>
    </row>
    <row r="1131" spans="1:9" x14ac:dyDescent="0.2">
      <c r="A1131" s="37" t="s">
        <v>2832</v>
      </c>
      <c r="B1131" s="38" t="s">
        <v>42</v>
      </c>
      <c r="C1131" s="39" t="s">
        <v>43</v>
      </c>
      <c r="D1131" s="39" t="s">
        <v>3</v>
      </c>
      <c r="E1131" s="38" t="s">
        <v>44</v>
      </c>
      <c r="F1131" s="38" t="s">
        <v>45</v>
      </c>
      <c r="G1131" s="39" t="s">
        <v>46</v>
      </c>
      <c r="H1131" s="40" t="s">
        <v>4</v>
      </c>
      <c r="I1131" s="194"/>
    </row>
    <row r="1132" spans="1:9" x14ac:dyDescent="0.2">
      <c r="A1132" s="37" t="s">
        <v>60</v>
      </c>
      <c r="B1132" s="38" t="s">
        <v>2833</v>
      </c>
      <c r="C1132" s="39" t="s">
        <v>69</v>
      </c>
      <c r="D1132" s="39" t="s">
        <v>2834</v>
      </c>
      <c r="E1132" s="38" t="s">
        <v>71</v>
      </c>
      <c r="F1132" s="38" t="s">
        <v>6</v>
      </c>
      <c r="G1132" s="39">
        <v>81500.259999999995</v>
      </c>
      <c r="H1132" s="40">
        <v>81500.259999999995</v>
      </c>
      <c r="I1132" s="194"/>
    </row>
    <row r="1133" spans="1:9" x14ac:dyDescent="0.2">
      <c r="A1133" s="37" t="s">
        <v>3165</v>
      </c>
      <c r="B1133" s="38" t="s">
        <v>4159</v>
      </c>
      <c r="C1133" s="39" t="s">
        <v>56</v>
      </c>
      <c r="D1133" s="39" t="s">
        <v>4160</v>
      </c>
      <c r="E1133" s="38" t="s">
        <v>3142</v>
      </c>
      <c r="F1133" s="38" t="s">
        <v>4161</v>
      </c>
      <c r="G1133" s="39">
        <v>157.78</v>
      </c>
      <c r="H1133" s="40">
        <v>3786.72</v>
      </c>
      <c r="I1133" s="194"/>
    </row>
    <row r="1134" spans="1:9" ht="19.5" x14ac:dyDescent="0.2">
      <c r="A1134" s="37" t="s">
        <v>3165</v>
      </c>
      <c r="B1134" s="38" t="s">
        <v>4162</v>
      </c>
      <c r="C1134" s="39" t="s">
        <v>56</v>
      </c>
      <c r="D1134" s="39" t="s">
        <v>4163</v>
      </c>
      <c r="E1134" s="38" t="s">
        <v>85</v>
      </c>
      <c r="F1134" s="38" t="s">
        <v>4164</v>
      </c>
      <c r="G1134" s="39">
        <v>24.94</v>
      </c>
      <c r="H1134" s="40">
        <v>9726.6</v>
      </c>
      <c r="I1134" s="194"/>
    </row>
    <row r="1135" spans="1:9" ht="19.5" x14ac:dyDescent="0.2">
      <c r="A1135" s="37" t="s">
        <v>3165</v>
      </c>
      <c r="B1135" s="38" t="s">
        <v>4165</v>
      </c>
      <c r="C1135" s="39" t="s">
        <v>56</v>
      </c>
      <c r="D1135" s="39" t="s">
        <v>4166</v>
      </c>
      <c r="E1135" s="38" t="s">
        <v>71</v>
      </c>
      <c r="F1135" s="38" t="s">
        <v>4167</v>
      </c>
      <c r="G1135" s="39">
        <v>51.15</v>
      </c>
      <c r="H1135" s="40">
        <v>2199.4499999999998</v>
      </c>
      <c r="I1135" s="194"/>
    </row>
    <row r="1136" spans="1:9" x14ac:dyDescent="0.2">
      <c r="A1136" s="37" t="s">
        <v>3165</v>
      </c>
      <c r="B1136" s="38" t="s">
        <v>3432</v>
      </c>
      <c r="C1136" s="39" t="s">
        <v>56</v>
      </c>
      <c r="D1136" s="39" t="s">
        <v>3433</v>
      </c>
      <c r="E1136" s="38" t="s">
        <v>3142</v>
      </c>
      <c r="F1136" s="38" t="s">
        <v>36</v>
      </c>
      <c r="G1136" s="39">
        <v>29.06</v>
      </c>
      <c r="H1136" s="40">
        <v>464.96</v>
      </c>
      <c r="I1136" s="194"/>
    </row>
    <row r="1137" spans="1:9" x14ac:dyDescent="0.2">
      <c r="A1137" s="37" t="s">
        <v>3165</v>
      </c>
      <c r="B1137" s="38" t="s">
        <v>3322</v>
      </c>
      <c r="C1137" s="39" t="s">
        <v>56</v>
      </c>
      <c r="D1137" s="39" t="s">
        <v>3323</v>
      </c>
      <c r="E1137" s="38" t="s">
        <v>3142</v>
      </c>
      <c r="F1137" s="38" t="s">
        <v>4168</v>
      </c>
      <c r="G1137" s="39">
        <v>25.04</v>
      </c>
      <c r="H1137" s="40">
        <v>1001.6</v>
      </c>
      <c r="I1137" s="194"/>
    </row>
    <row r="1138" spans="1:9" x14ac:dyDescent="0.2">
      <c r="A1138" s="37" t="s">
        <v>3165</v>
      </c>
      <c r="B1138" s="38" t="s">
        <v>3756</v>
      </c>
      <c r="C1138" s="39" t="s">
        <v>56</v>
      </c>
      <c r="D1138" s="39" t="s">
        <v>3757</v>
      </c>
      <c r="E1138" s="38" t="s">
        <v>3142</v>
      </c>
      <c r="F1138" s="38" t="s">
        <v>4168</v>
      </c>
      <c r="G1138" s="39">
        <v>21.61</v>
      </c>
      <c r="H1138" s="40">
        <v>864.4</v>
      </c>
      <c r="I1138" s="194"/>
    </row>
    <row r="1139" spans="1:9" x14ac:dyDescent="0.2">
      <c r="A1139" s="37" t="s">
        <v>3165</v>
      </c>
      <c r="B1139" s="38" t="s">
        <v>3429</v>
      </c>
      <c r="C1139" s="39" t="s">
        <v>56</v>
      </c>
      <c r="D1139" s="39" t="s">
        <v>3430</v>
      </c>
      <c r="E1139" s="38" t="s">
        <v>3142</v>
      </c>
      <c r="F1139" s="38" t="s">
        <v>36</v>
      </c>
      <c r="G1139" s="39">
        <v>21.65</v>
      </c>
      <c r="H1139" s="40">
        <v>346.4</v>
      </c>
      <c r="I1139" s="194"/>
    </row>
    <row r="1140" spans="1:9" x14ac:dyDescent="0.2">
      <c r="A1140" s="37" t="s">
        <v>66</v>
      </c>
      <c r="B1140" s="38" t="s">
        <v>4169</v>
      </c>
      <c r="C1140" s="39" t="s">
        <v>3233</v>
      </c>
      <c r="D1140" s="39" t="s">
        <v>4170</v>
      </c>
      <c r="E1140" s="38" t="s">
        <v>2699</v>
      </c>
      <c r="F1140" s="38" t="s">
        <v>4171</v>
      </c>
      <c r="G1140" s="39">
        <v>246.66</v>
      </c>
      <c r="H1140" s="40">
        <v>4933.2</v>
      </c>
      <c r="I1140" s="194"/>
    </row>
    <row r="1141" spans="1:9" ht="19.5" x14ac:dyDescent="0.2">
      <c r="A1141" s="37" t="s">
        <v>66</v>
      </c>
      <c r="B1141" s="38" t="s">
        <v>4172</v>
      </c>
      <c r="C1141" s="39" t="s">
        <v>3493</v>
      </c>
      <c r="D1141" s="39" t="s">
        <v>4173</v>
      </c>
      <c r="E1141" s="38" t="s">
        <v>85</v>
      </c>
      <c r="F1141" s="38" t="s">
        <v>4171</v>
      </c>
      <c r="G1141" s="39">
        <v>514.92999999999995</v>
      </c>
      <c r="H1141" s="40">
        <v>10298.6</v>
      </c>
      <c r="I1141" s="194"/>
    </row>
    <row r="1142" spans="1:9" x14ac:dyDescent="0.2">
      <c r="A1142" s="37" t="s">
        <v>66</v>
      </c>
      <c r="B1142" s="38" t="s">
        <v>4174</v>
      </c>
      <c r="C1142" s="39" t="s">
        <v>3233</v>
      </c>
      <c r="D1142" s="39" t="s">
        <v>4175</v>
      </c>
      <c r="E1142" s="38" t="s">
        <v>476</v>
      </c>
      <c r="F1142" s="38" t="s">
        <v>6</v>
      </c>
      <c r="G1142" s="39">
        <v>322.14</v>
      </c>
      <c r="H1142" s="40">
        <v>322.14</v>
      </c>
      <c r="I1142" s="194"/>
    </row>
    <row r="1143" spans="1:9" ht="29.25" x14ac:dyDescent="0.2">
      <c r="A1143" s="37" t="s">
        <v>66</v>
      </c>
      <c r="B1143" s="38" t="s">
        <v>4176</v>
      </c>
      <c r="C1143" s="39" t="s">
        <v>56</v>
      </c>
      <c r="D1143" s="39" t="s">
        <v>4177</v>
      </c>
      <c r="E1143" s="38" t="s">
        <v>71</v>
      </c>
      <c r="F1143" s="38" t="s">
        <v>6</v>
      </c>
      <c r="G1143" s="39">
        <v>14227.67</v>
      </c>
      <c r="H1143" s="40">
        <v>14227.67</v>
      </c>
      <c r="I1143" s="194"/>
    </row>
    <row r="1144" spans="1:9" x14ac:dyDescent="0.2">
      <c r="A1144" s="37" t="s">
        <v>66</v>
      </c>
      <c r="B1144" s="38" t="s">
        <v>4178</v>
      </c>
      <c r="C1144" s="39" t="s">
        <v>3233</v>
      </c>
      <c r="D1144" s="39" t="s">
        <v>4179</v>
      </c>
      <c r="E1144" s="38" t="s">
        <v>476</v>
      </c>
      <c r="F1144" s="38" t="s">
        <v>6</v>
      </c>
      <c r="G1144" s="39">
        <v>1850</v>
      </c>
      <c r="H1144" s="40">
        <v>1850</v>
      </c>
      <c r="I1144" s="194"/>
    </row>
    <row r="1145" spans="1:9" x14ac:dyDescent="0.2">
      <c r="A1145" s="37" t="s">
        <v>66</v>
      </c>
      <c r="B1145" s="38" t="s">
        <v>4180</v>
      </c>
      <c r="C1145" s="39" t="s">
        <v>3233</v>
      </c>
      <c r="D1145" s="39" t="s">
        <v>4181</v>
      </c>
      <c r="E1145" s="38" t="s">
        <v>2699</v>
      </c>
      <c r="F1145" s="38" t="s">
        <v>4182</v>
      </c>
      <c r="G1145" s="39">
        <v>156.31</v>
      </c>
      <c r="H1145" s="40">
        <v>25009.599999999999</v>
      </c>
      <c r="I1145" s="194"/>
    </row>
    <row r="1146" spans="1:9" ht="19.5" x14ac:dyDescent="0.2">
      <c r="A1146" s="37" t="s">
        <v>66</v>
      </c>
      <c r="B1146" s="38" t="s">
        <v>4183</v>
      </c>
      <c r="C1146" s="39" t="s">
        <v>69</v>
      </c>
      <c r="D1146" s="39" t="s">
        <v>4184</v>
      </c>
      <c r="E1146" s="38" t="s">
        <v>85</v>
      </c>
      <c r="F1146" s="38" t="s">
        <v>4185</v>
      </c>
      <c r="G1146" s="39">
        <v>24.87</v>
      </c>
      <c r="H1146" s="40">
        <v>4227.8999999999996</v>
      </c>
      <c r="I1146" s="194"/>
    </row>
    <row r="1147" spans="1:9" x14ac:dyDescent="0.2">
      <c r="A1147" s="37" t="s">
        <v>66</v>
      </c>
      <c r="B1147" s="38" t="s">
        <v>4186</v>
      </c>
      <c r="C1147" s="39" t="s">
        <v>3233</v>
      </c>
      <c r="D1147" s="39" t="s">
        <v>4187</v>
      </c>
      <c r="E1147" s="38" t="s">
        <v>476</v>
      </c>
      <c r="F1147" s="38" t="s">
        <v>6</v>
      </c>
      <c r="G1147" s="39">
        <v>2241.02</v>
      </c>
      <c r="H1147" s="40">
        <v>2241.02</v>
      </c>
      <c r="I1147" s="194"/>
    </row>
    <row r="1148" spans="1:9" x14ac:dyDescent="0.2">
      <c r="A1148" s="37" t="s">
        <v>2836</v>
      </c>
      <c r="B1148" s="38" t="s">
        <v>42</v>
      </c>
      <c r="C1148" s="39" t="s">
        <v>43</v>
      </c>
      <c r="D1148" s="39" t="s">
        <v>3</v>
      </c>
      <c r="E1148" s="38" t="s">
        <v>44</v>
      </c>
      <c r="F1148" s="38" t="s">
        <v>45</v>
      </c>
      <c r="G1148" s="39" t="s">
        <v>46</v>
      </c>
      <c r="H1148" s="40" t="s">
        <v>4</v>
      </c>
      <c r="I1148" s="194"/>
    </row>
    <row r="1149" spans="1:9" ht="19.5" x14ac:dyDescent="0.2">
      <c r="A1149" s="37" t="s">
        <v>60</v>
      </c>
      <c r="B1149" s="38" t="s">
        <v>2837</v>
      </c>
      <c r="C1149" s="39" t="s">
        <v>69</v>
      </c>
      <c r="D1149" s="39" t="s">
        <v>2838</v>
      </c>
      <c r="E1149" s="38" t="s">
        <v>71</v>
      </c>
      <c r="F1149" s="38" t="s">
        <v>6</v>
      </c>
      <c r="G1149" s="39">
        <v>8912.51</v>
      </c>
      <c r="H1149" s="40">
        <v>8912.51</v>
      </c>
      <c r="I1149" s="194"/>
    </row>
    <row r="1150" spans="1:9" ht="19.5" x14ac:dyDescent="0.2">
      <c r="A1150" s="37" t="s">
        <v>3165</v>
      </c>
      <c r="B1150" s="38" t="s">
        <v>4188</v>
      </c>
      <c r="C1150" s="39" t="s">
        <v>56</v>
      </c>
      <c r="D1150" s="39" t="s">
        <v>4189</v>
      </c>
      <c r="E1150" s="38" t="s">
        <v>3168</v>
      </c>
      <c r="F1150" s="38" t="s">
        <v>4190</v>
      </c>
      <c r="G1150" s="39">
        <v>2.0699999999999998</v>
      </c>
      <c r="H1150" s="40">
        <v>9.23</v>
      </c>
      <c r="I1150" s="194"/>
    </row>
    <row r="1151" spans="1:9" x14ac:dyDescent="0.2">
      <c r="A1151" s="37" t="s">
        <v>3165</v>
      </c>
      <c r="B1151" s="38" t="s">
        <v>3220</v>
      </c>
      <c r="C1151" s="39" t="s">
        <v>56</v>
      </c>
      <c r="D1151" s="39" t="s">
        <v>3221</v>
      </c>
      <c r="E1151" s="38" t="s">
        <v>3142</v>
      </c>
      <c r="F1151" s="38" t="s">
        <v>4191</v>
      </c>
      <c r="G1151" s="39">
        <v>25.57</v>
      </c>
      <c r="H1151" s="40">
        <v>230.5</v>
      </c>
      <c r="I1151" s="194"/>
    </row>
    <row r="1152" spans="1:9" x14ac:dyDescent="0.2">
      <c r="A1152" s="37" t="s">
        <v>3165</v>
      </c>
      <c r="B1152" s="38" t="s">
        <v>3180</v>
      </c>
      <c r="C1152" s="39" t="s">
        <v>56</v>
      </c>
      <c r="D1152" s="39" t="s">
        <v>3181</v>
      </c>
      <c r="E1152" s="38" t="s">
        <v>3142</v>
      </c>
      <c r="F1152" s="38" t="s">
        <v>30</v>
      </c>
      <c r="G1152" s="39">
        <v>25.35</v>
      </c>
      <c r="H1152" s="40">
        <v>329.55</v>
      </c>
      <c r="I1152" s="194"/>
    </row>
    <row r="1153" spans="1:9" x14ac:dyDescent="0.2">
      <c r="A1153" s="37" t="s">
        <v>3165</v>
      </c>
      <c r="B1153" s="38" t="s">
        <v>3171</v>
      </c>
      <c r="C1153" s="39" t="s">
        <v>56</v>
      </c>
      <c r="D1153" s="39" t="s">
        <v>3172</v>
      </c>
      <c r="E1153" s="38" t="s">
        <v>3142</v>
      </c>
      <c r="F1153" s="38" t="s">
        <v>4192</v>
      </c>
      <c r="G1153" s="39">
        <v>25.75</v>
      </c>
      <c r="H1153" s="40">
        <v>330.88</v>
      </c>
      <c r="I1153" s="194"/>
    </row>
    <row r="1154" spans="1:9" x14ac:dyDescent="0.2">
      <c r="A1154" s="37" t="s">
        <v>3165</v>
      </c>
      <c r="B1154" s="38" t="s">
        <v>3174</v>
      </c>
      <c r="C1154" s="39" t="s">
        <v>56</v>
      </c>
      <c r="D1154" s="39" t="s">
        <v>3175</v>
      </c>
      <c r="E1154" s="38" t="s">
        <v>3142</v>
      </c>
      <c r="F1154" s="38" t="s">
        <v>4193</v>
      </c>
      <c r="G1154" s="39">
        <v>20.74</v>
      </c>
      <c r="H1154" s="40">
        <v>2680.52</v>
      </c>
      <c r="I1154" s="194"/>
    </row>
    <row r="1155" spans="1:9" x14ac:dyDescent="0.2">
      <c r="A1155" s="37" t="s">
        <v>3165</v>
      </c>
      <c r="B1155" s="38" t="s">
        <v>4194</v>
      </c>
      <c r="C1155" s="39" t="s">
        <v>56</v>
      </c>
      <c r="D1155" s="39" t="s">
        <v>4195</v>
      </c>
      <c r="E1155" s="38" t="s">
        <v>3142</v>
      </c>
      <c r="F1155" s="38" t="s">
        <v>4196</v>
      </c>
      <c r="G1155" s="39">
        <v>20.6</v>
      </c>
      <c r="H1155" s="40">
        <v>453.5</v>
      </c>
      <c r="I1155" s="194"/>
    </row>
    <row r="1156" spans="1:9" x14ac:dyDescent="0.2">
      <c r="A1156" s="37" t="s">
        <v>66</v>
      </c>
      <c r="B1156" s="38" t="s">
        <v>4197</v>
      </c>
      <c r="C1156" s="39" t="s">
        <v>56</v>
      </c>
      <c r="D1156" s="39" t="s">
        <v>4198</v>
      </c>
      <c r="E1156" s="38" t="s">
        <v>114</v>
      </c>
      <c r="F1156" s="38" t="s">
        <v>4199</v>
      </c>
      <c r="G1156" s="39">
        <v>8.2799999999999994</v>
      </c>
      <c r="H1156" s="40">
        <v>1018.85</v>
      </c>
      <c r="I1156" s="194"/>
    </row>
    <row r="1157" spans="1:9" x14ac:dyDescent="0.2">
      <c r="A1157" s="37" t="s">
        <v>66</v>
      </c>
      <c r="B1157" s="38" t="s">
        <v>3454</v>
      </c>
      <c r="C1157" s="39" t="s">
        <v>56</v>
      </c>
      <c r="D1157" s="39" t="s">
        <v>3455</v>
      </c>
      <c r="E1157" s="38" t="s">
        <v>114</v>
      </c>
      <c r="F1157" s="38" t="s">
        <v>4200</v>
      </c>
      <c r="G1157" s="39">
        <v>7.83</v>
      </c>
      <c r="H1157" s="40">
        <v>656.46</v>
      </c>
      <c r="I1157" s="194"/>
    </row>
    <row r="1158" spans="1:9" x14ac:dyDescent="0.2">
      <c r="A1158" s="37" t="s">
        <v>66</v>
      </c>
      <c r="B1158" s="38" t="s">
        <v>3226</v>
      </c>
      <c r="C1158" s="39" t="s">
        <v>56</v>
      </c>
      <c r="D1158" s="39" t="s">
        <v>3227</v>
      </c>
      <c r="E1158" s="38" t="s">
        <v>114</v>
      </c>
      <c r="F1158" s="38" t="s">
        <v>4201</v>
      </c>
      <c r="G1158" s="39">
        <v>19.43</v>
      </c>
      <c r="H1158" s="40">
        <v>43.83</v>
      </c>
      <c r="I1158" s="194"/>
    </row>
    <row r="1159" spans="1:9" x14ac:dyDescent="0.2">
      <c r="A1159" s="37" t="s">
        <v>66</v>
      </c>
      <c r="B1159" s="38" t="s">
        <v>3311</v>
      </c>
      <c r="C1159" s="39" t="s">
        <v>56</v>
      </c>
      <c r="D1159" s="39" t="s">
        <v>3312</v>
      </c>
      <c r="E1159" s="38" t="s">
        <v>131</v>
      </c>
      <c r="F1159" s="38" t="s">
        <v>4202</v>
      </c>
      <c r="G1159" s="39">
        <v>84</v>
      </c>
      <c r="H1159" s="40">
        <v>338.67</v>
      </c>
      <c r="I1159" s="194"/>
    </row>
    <row r="1160" spans="1:9" x14ac:dyDescent="0.2">
      <c r="A1160" s="37" t="s">
        <v>66</v>
      </c>
      <c r="B1160" s="38" t="s">
        <v>4203</v>
      </c>
      <c r="C1160" s="39" t="s">
        <v>56</v>
      </c>
      <c r="D1160" s="39" t="s">
        <v>4204</v>
      </c>
      <c r="E1160" s="38" t="s">
        <v>131</v>
      </c>
      <c r="F1160" s="38" t="s">
        <v>4205</v>
      </c>
      <c r="G1160" s="39">
        <v>114.16</v>
      </c>
      <c r="H1160" s="40">
        <v>187.65</v>
      </c>
      <c r="I1160" s="194"/>
    </row>
    <row r="1161" spans="1:9" x14ac:dyDescent="0.2">
      <c r="A1161" s="37" t="s">
        <v>66</v>
      </c>
      <c r="B1161" s="38" t="s">
        <v>3447</v>
      </c>
      <c r="C1161" s="39" t="s">
        <v>56</v>
      </c>
      <c r="D1161" s="39" t="s">
        <v>3448</v>
      </c>
      <c r="E1161" s="38" t="s">
        <v>131</v>
      </c>
      <c r="F1161" s="38" t="s">
        <v>4206</v>
      </c>
      <c r="G1161" s="39">
        <v>99.4</v>
      </c>
      <c r="H1161" s="40">
        <v>466.17</v>
      </c>
      <c r="I1161" s="194"/>
    </row>
    <row r="1162" spans="1:9" x14ac:dyDescent="0.2">
      <c r="A1162" s="37" t="s">
        <v>66</v>
      </c>
      <c r="B1162" s="38" t="s">
        <v>3360</v>
      </c>
      <c r="C1162" s="39" t="s">
        <v>56</v>
      </c>
      <c r="D1162" s="39" t="s">
        <v>3361</v>
      </c>
      <c r="E1162" s="38" t="s">
        <v>114</v>
      </c>
      <c r="F1162" s="38" t="s">
        <v>4207</v>
      </c>
      <c r="G1162" s="39">
        <v>0.8</v>
      </c>
      <c r="H1162" s="40">
        <v>1805.4</v>
      </c>
      <c r="I1162" s="194"/>
    </row>
    <row r="1163" spans="1:9" x14ac:dyDescent="0.2">
      <c r="A1163" s="37" t="s">
        <v>66</v>
      </c>
      <c r="B1163" s="38" t="s">
        <v>4208</v>
      </c>
      <c r="C1163" s="39" t="s">
        <v>56</v>
      </c>
      <c r="D1163" s="39" t="s">
        <v>4209</v>
      </c>
      <c r="E1163" s="38" t="s">
        <v>4062</v>
      </c>
      <c r="F1163" s="38" t="s">
        <v>12</v>
      </c>
      <c r="G1163" s="39">
        <v>6.97</v>
      </c>
      <c r="H1163" s="40">
        <v>27.88</v>
      </c>
      <c r="I1163" s="194"/>
    </row>
    <row r="1164" spans="1:9" x14ac:dyDescent="0.2">
      <c r="A1164" s="37" t="s">
        <v>66</v>
      </c>
      <c r="B1164" s="38" t="s">
        <v>3383</v>
      </c>
      <c r="C1164" s="39" t="s">
        <v>56</v>
      </c>
      <c r="D1164" s="39" t="s">
        <v>3384</v>
      </c>
      <c r="E1164" s="38" t="s">
        <v>114</v>
      </c>
      <c r="F1164" s="38" t="s">
        <v>3292</v>
      </c>
      <c r="G1164" s="39">
        <v>22.41</v>
      </c>
      <c r="H1164" s="40">
        <v>33.61</v>
      </c>
      <c r="I1164" s="194"/>
    </row>
    <row r="1165" spans="1:9" x14ac:dyDescent="0.2">
      <c r="A1165" s="37" t="s">
        <v>66</v>
      </c>
      <c r="B1165" s="38" t="s">
        <v>4210</v>
      </c>
      <c r="C1165" s="39" t="s">
        <v>56</v>
      </c>
      <c r="D1165" s="39" t="s">
        <v>4211</v>
      </c>
      <c r="E1165" s="38" t="s">
        <v>85</v>
      </c>
      <c r="F1165" s="38" t="s">
        <v>14</v>
      </c>
      <c r="G1165" s="39">
        <v>3.52</v>
      </c>
      <c r="H1165" s="40">
        <v>17.600000000000001</v>
      </c>
      <c r="I1165" s="194"/>
    </row>
    <row r="1166" spans="1:9" ht="19.5" x14ac:dyDescent="0.2">
      <c r="A1166" s="37" t="s">
        <v>66</v>
      </c>
      <c r="B1166" s="38" t="s">
        <v>3389</v>
      </c>
      <c r="C1166" s="39" t="s">
        <v>56</v>
      </c>
      <c r="D1166" s="39" t="s">
        <v>3390</v>
      </c>
      <c r="E1166" s="38" t="s">
        <v>85</v>
      </c>
      <c r="F1166" s="38" t="s">
        <v>4212</v>
      </c>
      <c r="G1166" s="39">
        <v>28.25</v>
      </c>
      <c r="H1166" s="40">
        <v>282.20999999999998</v>
      </c>
      <c r="I1166" s="194"/>
    </row>
    <row r="1167" spans="1:9" x14ac:dyDescent="0.2">
      <c r="A1167" s="37" t="s">
        <v>2846</v>
      </c>
      <c r="B1167" s="38" t="s">
        <v>42</v>
      </c>
      <c r="C1167" s="39" t="s">
        <v>43</v>
      </c>
      <c r="D1167" s="39" t="s">
        <v>3</v>
      </c>
      <c r="E1167" s="38" t="s">
        <v>44</v>
      </c>
      <c r="F1167" s="38" t="s">
        <v>45</v>
      </c>
      <c r="G1167" s="39" t="s">
        <v>46</v>
      </c>
      <c r="H1167" s="40" t="s">
        <v>4</v>
      </c>
      <c r="I1167" s="194"/>
    </row>
    <row r="1168" spans="1:9" x14ac:dyDescent="0.2">
      <c r="A1168" s="37" t="s">
        <v>60</v>
      </c>
      <c r="B1168" s="38" t="s">
        <v>2847</v>
      </c>
      <c r="C1168" s="39" t="s">
        <v>69</v>
      </c>
      <c r="D1168" s="39" t="s">
        <v>2848</v>
      </c>
      <c r="E1168" s="38" t="s">
        <v>71</v>
      </c>
      <c r="F1168" s="38" t="s">
        <v>6</v>
      </c>
      <c r="G1168" s="39">
        <v>143.63999999999999</v>
      </c>
      <c r="H1168" s="40">
        <v>143.63999999999999</v>
      </c>
      <c r="I1168" s="194"/>
    </row>
    <row r="1169" spans="1:9" x14ac:dyDescent="0.2">
      <c r="A1169" s="37" t="s">
        <v>3165</v>
      </c>
      <c r="B1169" s="38" t="s">
        <v>3365</v>
      </c>
      <c r="C1169" s="39" t="s">
        <v>56</v>
      </c>
      <c r="D1169" s="39" t="s">
        <v>3366</v>
      </c>
      <c r="E1169" s="38" t="s">
        <v>3142</v>
      </c>
      <c r="F1169" s="38" t="s">
        <v>3892</v>
      </c>
      <c r="G1169" s="39">
        <v>20.68</v>
      </c>
      <c r="H1169" s="40">
        <v>14.47</v>
      </c>
      <c r="I1169" s="194"/>
    </row>
    <row r="1170" spans="1:9" x14ac:dyDescent="0.2">
      <c r="A1170" s="37" t="s">
        <v>3165</v>
      </c>
      <c r="B1170" s="38" t="s">
        <v>3174</v>
      </c>
      <c r="C1170" s="39" t="s">
        <v>56</v>
      </c>
      <c r="D1170" s="39" t="s">
        <v>3175</v>
      </c>
      <c r="E1170" s="38" t="s">
        <v>3142</v>
      </c>
      <c r="F1170" s="38" t="s">
        <v>3892</v>
      </c>
      <c r="G1170" s="39">
        <v>20.74</v>
      </c>
      <c r="H1170" s="40">
        <v>14.51</v>
      </c>
      <c r="I1170" s="194"/>
    </row>
    <row r="1171" spans="1:9" ht="19.5" x14ac:dyDescent="0.2">
      <c r="A1171" s="37" t="s">
        <v>66</v>
      </c>
      <c r="B1171" s="38" t="s">
        <v>4213</v>
      </c>
      <c r="C1171" s="39" t="s">
        <v>69</v>
      </c>
      <c r="D1171" s="39" t="s">
        <v>2848</v>
      </c>
      <c r="E1171" s="38" t="s">
        <v>71</v>
      </c>
      <c r="F1171" s="38" t="s">
        <v>6</v>
      </c>
      <c r="G1171" s="39">
        <v>114.66</v>
      </c>
      <c r="H1171" s="40">
        <v>114.66</v>
      </c>
      <c r="I1171" s="194"/>
    </row>
    <row r="1172" spans="1:9" x14ac:dyDescent="0.2">
      <c r="A1172" s="37" t="s">
        <v>2850</v>
      </c>
      <c r="B1172" s="38" t="s">
        <v>42</v>
      </c>
      <c r="C1172" s="39" t="s">
        <v>43</v>
      </c>
      <c r="D1172" s="39" t="s">
        <v>3</v>
      </c>
      <c r="E1172" s="38" t="s">
        <v>44</v>
      </c>
      <c r="F1172" s="38" t="s">
        <v>45</v>
      </c>
      <c r="G1172" s="39" t="s">
        <v>46</v>
      </c>
      <c r="H1172" s="40" t="s">
        <v>4</v>
      </c>
      <c r="I1172" s="194"/>
    </row>
    <row r="1173" spans="1:9" x14ac:dyDescent="0.2">
      <c r="A1173" s="37" t="s">
        <v>60</v>
      </c>
      <c r="B1173" s="38" t="s">
        <v>2851</v>
      </c>
      <c r="C1173" s="39" t="s">
        <v>69</v>
      </c>
      <c r="D1173" s="39" t="s">
        <v>2852</v>
      </c>
      <c r="E1173" s="38" t="s">
        <v>71</v>
      </c>
      <c r="F1173" s="38" t="s">
        <v>6</v>
      </c>
      <c r="G1173" s="39">
        <v>110.62</v>
      </c>
      <c r="H1173" s="40">
        <v>110.62</v>
      </c>
      <c r="I1173" s="194"/>
    </row>
    <row r="1174" spans="1:9" x14ac:dyDescent="0.2">
      <c r="A1174" s="37" t="s">
        <v>3165</v>
      </c>
      <c r="B1174" s="38" t="s">
        <v>3365</v>
      </c>
      <c r="C1174" s="39" t="s">
        <v>56</v>
      </c>
      <c r="D1174" s="39" t="s">
        <v>3366</v>
      </c>
      <c r="E1174" s="38" t="s">
        <v>3142</v>
      </c>
      <c r="F1174" s="38" t="s">
        <v>3892</v>
      </c>
      <c r="G1174" s="39">
        <v>20.68</v>
      </c>
      <c r="H1174" s="40">
        <v>14.47</v>
      </c>
      <c r="I1174" s="194"/>
    </row>
    <row r="1175" spans="1:9" x14ac:dyDescent="0.2">
      <c r="A1175" s="37" t="s">
        <v>3165</v>
      </c>
      <c r="B1175" s="38" t="s">
        <v>3174</v>
      </c>
      <c r="C1175" s="39" t="s">
        <v>56</v>
      </c>
      <c r="D1175" s="39" t="s">
        <v>3175</v>
      </c>
      <c r="E1175" s="38" t="s">
        <v>3142</v>
      </c>
      <c r="F1175" s="38" t="s">
        <v>3892</v>
      </c>
      <c r="G1175" s="39">
        <v>20.74</v>
      </c>
      <c r="H1175" s="40">
        <v>14.51</v>
      </c>
      <c r="I1175" s="194"/>
    </row>
    <row r="1176" spans="1:9" ht="19.5" x14ac:dyDescent="0.2">
      <c r="A1176" s="37" t="s">
        <v>66</v>
      </c>
      <c r="B1176" s="38" t="s">
        <v>4214</v>
      </c>
      <c r="C1176" s="39" t="s">
        <v>69</v>
      </c>
      <c r="D1176" s="39" t="s">
        <v>4215</v>
      </c>
      <c r="E1176" s="38" t="s">
        <v>71</v>
      </c>
      <c r="F1176" s="38" t="s">
        <v>6</v>
      </c>
      <c r="G1176" s="39">
        <v>81.64</v>
      </c>
      <c r="H1176" s="40">
        <v>81.64</v>
      </c>
      <c r="I1176" s="194"/>
    </row>
    <row r="1177" spans="1:9" x14ac:dyDescent="0.2">
      <c r="A1177" s="37" t="s">
        <v>2871</v>
      </c>
      <c r="B1177" s="38" t="s">
        <v>42</v>
      </c>
      <c r="C1177" s="39" t="s">
        <v>43</v>
      </c>
      <c r="D1177" s="39" t="s">
        <v>3</v>
      </c>
      <c r="E1177" s="38" t="s">
        <v>44</v>
      </c>
      <c r="F1177" s="38" t="s">
        <v>45</v>
      </c>
      <c r="G1177" s="39" t="s">
        <v>46</v>
      </c>
      <c r="H1177" s="40" t="s">
        <v>4</v>
      </c>
      <c r="I1177" s="194"/>
    </row>
    <row r="1178" spans="1:9" x14ac:dyDescent="0.2">
      <c r="A1178" s="37" t="s">
        <v>60</v>
      </c>
      <c r="B1178" s="38" t="s">
        <v>2872</v>
      </c>
      <c r="C1178" s="39" t="s">
        <v>69</v>
      </c>
      <c r="D1178" s="39" t="s">
        <v>2873</v>
      </c>
      <c r="E1178" s="38" t="s">
        <v>71</v>
      </c>
      <c r="F1178" s="38" t="s">
        <v>6</v>
      </c>
      <c r="G1178" s="39">
        <v>21.43</v>
      </c>
      <c r="H1178" s="40">
        <v>21.43</v>
      </c>
      <c r="I1178" s="194"/>
    </row>
    <row r="1179" spans="1:9" x14ac:dyDescent="0.2">
      <c r="A1179" s="37" t="s">
        <v>3165</v>
      </c>
      <c r="B1179" s="38" t="s">
        <v>3365</v>
      </c>
      <c r="C1179" s="39" t="s">
        <v>56</v>
      </c>
      <c r="D1179" s="39" t="s">
        <v>3366</v>
      </c>
      <c r="E1179" s="38" t="s">
        <v>3142</v>
      </c>
      <c r="F1179" s="38" t="s">
        <v>4216</v>
      </c>
      <c r="G1179" s="39">
        <v>20.68</v>
      </c>
      <c r="H1179" s="40">
        <v>4.63</v>
      </c>
      <c r="I1179" s="194"/>
    </row>
    <row r="1180" spans="1:9" x14ac:dyDescent="0.2">
      <c r="A1180" s="37" t="s">
        <v>3165</v>
      </c>
      <c r="B1180" s="38" t="s">
        <v>3322</v>
      </c>
      <c r="C1180" s="39" t="s">
        <v>56</v>
      </c>
      <c r="D1180" s="39" t="s">
        <v>3323</v>
      </c>
      <c r="E1180" s="38" t="s">
        <v>3142</v>
      </c>
      <c r="F1180" s="38" t="s">
        <v>4216</v>
      </c>
      <c r="G1180" s="39">
        <v>25.04</v>
      </c>
      <c r="H1180" s="40">
        <v>5.6</v>
      </c>
      <c r="I1180" s="194"/>
    </row>
    <row r="1181" spans="1:9" x14ac:dyDescent="0.2">
      <c r="A1181" s="37" t="s">
        <v>66</v>
      </c>
      <c r="B1181" s="38" t="s">
        <v>4217</v>
      </c>
      <c r="C1181" s="39" t="s">
        <v>641</v>
      </c>
      <c r="D1181" s="39" t="s">
        <v>2873</v>
      </c>
      <c r="E1181" s="38" t="s">
        <v>2699</v>
      </c>
      <c r="F1181" s="38" t="s">
        <v>4218</v>
      </c>
      <c r="G1181" s="39">
        <v>10.598000000000001</v>
      </c>
      <c r="H1181" s="40">
        <v>11.12</v>
      </c>
      <c r="I1181" s="194"/>
    </row>
    <row r="1182" spans="1:9" x14ac:dyDescent="0.2">
      <c r="A1182" s="37" t="s">
        <v>66</v>
      </c>
      <c r="B1182" s="38" t="s">
        <v>3417</v>
      </c>
      <c r="C1182" s="39" t="s">
        <v>56</v>
      </c>
      <c r="D1182" s="39" t="s">
        <v>3418</v>
      </c>
      <c r="E1182" s="38" t="s">
        <v>71</v>
      </c>
      <c r="F1182" s="38" t="s">
        <v>4219</v>
      </c>
      <c r="G1182" s="39">
        <v>3.08</v>
      </c>
      <c r="H1182" s="40">
        <v>0.08</v>
      </c>
      <c r="I1182" s="194"/>
    </row>
    <row r="1183" spans="1:9" x14ac:dyDescent="0.2">
      <c r="A1183" s="37" t="s">
        <v>2884</v>
      </c>
      <c r="B1183" s="38" t="s">
        <v>42</v>
      </c>
      <c r="C1183" s="39" t="s">
        <v>43</v>
      </c>
      <c r="D1183" s="39" t="s">
        <v>3</v>
      </c>
      <c r="E1183" s="38" t="s">
        <v>44</v>
      </c>
      <c r="F1183" s="38" t="s">
        <v>45</v>
      </c>
      <c r="G1183" s="39" t="s">
        <v>46</v>
      </c>
      <c r="H1183" s="40" t="s">
        <v>4</v>
      </c>
      <c r="I1183" s="194"/>
    </row>
    <row r="1184" spans="1:9" ht="39" x14ac:dyDescent="0.2">
      <c r="A1184" s="37" t="s">
        <v>60</v>
      </c>
      <c r="B1184" s="38" t="s">
        <v>2885</v>
      </c>
      <c r="C1184" s="39" t="s">
        <v>69</v>
      </c>
      <c r="D1184" s="39" t="s">
        <v>2886</v>
      </c>
      <c r="E1184" s="38" t="s">
        <v>71</v>
      </c>
      <c r="F1184" s="38" t="s">
        <v>6</v>
      </c>
      <c r="G1184" s="39">
        <v>6375.31</v>
      </c>
      <c r="H1184" s="40">
        <v>6375.31</v>
      </c>
      <c r="I1184" s="194"/>
    </row>
    <row r="1185" spans="1:9" ht="19.5" x14ac:dyDescent="0.2">
      <c r="A1185" s="37" t="s">
        <v>3165</v>
      </c>
      <c r="B1185" s="38" t="s">
        <v>3371</v>
      </c>
      <c r="C1185" s="39" t="s">
        <v>56</v>
      </c>
      <c r="D1185" s="39" t="s">
        <v>3372</v>
      </c>
      <c r="E1185" s="38" t="s">
        <v>131</v>
      </c>
      <c r="F1185" s="38" t="s">
        <v>3373</v>
      </c>
      <c r="G1185" s="39">
        <v>720.03</v>
      </c>
      <c r="H1185" s="40">
        <v>35.130000000000003</v>
      </c>
      <c r="I1185" s="194"/>
    </row>
    <row r="1186" spans="1:9" ht="19.5" x14ac:dyDescent="0.2">
      <c r="A1186" s="37" t="s">
        <v>3165</v>
      </c>
      <c r="B1186" s="38" t="s">
        <v>3374</v>
      </c>
      <c r="C1186" s="39" t="s">
        <v>56</v>
      </c>
      <c r="D1186" s="39" t="s">
        <v>3375</v>
      </c>
      <c r="E1186" s="38" t="s">
        <v>131</v>
      </c>
      <c r="F1186" s="38" t="s">
        <v>3376</v>
      </c>
      <c r="G1186" s="39">
        <v>197.54</v>
      </c>
      <c r="H1186" s="40">
        <v>7.75</v>
      </c>
      <c r="I1186" s="194"/>
    </row>
    <row r="1187" spans="1:9" ht="19.5" x14ac:dyDescent="0.2">
      <c r="A1187" s="37" t="s">
        <v>3165</v>
      </c>
      <c r="B1187" s="38" t="s">
        <v>3377</v>
      </c>
      <c r="C1187" s="39" t="s">
        <v>56</v>
      </c>
      <c r="D1187" s="39" t="s">
        <v>3378</v>
      </c>
      <c r="E1187" s="38" t="s">
        <v>131</v>
      </c>
      <c r="F1187" s="38" t="s">
        <v>3379</v>
      </c>
      <c r="G1187" s="39">
        <v>431.21</v>
      </c>
      <c r="H1187" s="40">
        <v>25.87</v>
      </c>
      <c r="I1187" s="194"/>
    </row>
    <row r="1188" spans="1:9" x14ac:dyDescent="0.2">
      <c r="A1188" s="37" t="s">
        <v>3165</v>
      </c>
      <c r="B1188" s="38" t="s">
        <v>3174</v>
      </c>
      <c r="C1188" s="39" t="s">
        <v>56</v>
      </c>
      <c r="D1188" s="39" t="s">
        <v>3175</v>
      </c>
      <c r="E1188" s="38" t="s">
        <v>3142</v>
      </c>
      <c r="F1188" s="38" t="s">
        <v>36</v>
      </c>
      <c r="G1188" s="39">
        <v>20.74</v>
      </c>
      <c r="H1188" s="40">
        <v>331.84</v>
      </c>
      <c r="I1188" s="194"/>
    </row>
    <row r="1189" spans="1:9" x14ac:dyDescent="0.2">
      <c r="A1189" s="37" t="s">
        <v>3165</v>
      </c>
      <c r="B1189" s="38" t="s">
        <v>3380</v>
      </c>
      <c r="C1189" s="39" t="s">
        <v>69</v>
      </c>
      <c r="D1189" s="39" t="s">
        <v>3381</v>
      </c>
      <c r="E1189" s="38" t="s">
        <v>58</v>
      </c>
      <c r="F1189" s="38" t="s">
        <v>4220</v>
      </c>
      <c r="G1189" s="39">
        <v>143.51</v>
      </c>
      <c r="H1189" s="40">
        <v>40.57</v>
      </c>
      <c r="I1189" s="194"/>
    </row>
    <row r="1190" spans="1:9" x14ac:dyDescent="0.2">
      <c r="A1190" s="37" t="s">
        <v>66</v>
      </c>
      <c r="B1190" s="38" t="s">
        <v>3383</v>
      </c>
      <c r="C1190" s="39" t="s">
        <v>56</v>
      </c>
      <c r="D1190" s="39" t="s">
        <v>3384</v>
      </c>
      <c r="E1190" s="38" t="s">
        <v>114</v>
      </c>
      <c r="F1190" s="38" t="s">
        <v>3385</v>
      </c>
      <c r="G1190" s="39">
        <v>22.41</v>
      </c>
      <c r="H1190" s="40">
        <v>3.04</v>
      </c>
      <c r="I1190" s="194"/>
    </row>
    <row r="1191" spans="1:9" x14ac:dyDescent="0.2">
      <c r="A1191" s="37" t="s">
        <v>66</v>
      </c>
      <c r="B1191" s="38" t="s">
        <v>3386</v>
      </c>
      <c r="C1191" s="39" t="s">
        <v>56</v>
      </c>
      <c r="D1191" s="39" t="s">
        <v>3387</v>
      </c>
      <c r="E1191" s="38" t="s">
        <v>85</v>
      </c>
      <c r="F1191" s="38" t="s">
        <v>3388</v>
      </c>
      <c r="G1191" s="39">
        <v>1.68</v>
      </c>
      <c r="H1191" s="40">
        <v>3.52</v>
      </c>
      <c r="I1191" s="194"/>
    </row>
    <row r="1192" spans="1:9" ht="19.5" x14ac:dyDescent="0.2">
      <c r="A1192" s="37" t="s">
        <v>66</v>
      </c>
      <c r="B1192" s="38" t="s">
        <v>3389</v>
      </c>
      <c r="C1192" s="39" t="s">
        <v>56</v>
      </c>
      <c r="D1192" s="39" t="s">
        <v>3390</v>
      </c>
      <c r="E1192" s="38" t="s">
        <v>85</v>
      </c>
      <c r="F1192" s="38" t="s">
        <v>3391</v>
      </c>
      <c r="G1192" s="39">
        <v>28.25</v>
      </c>
      <c r="H1192" s="40">
        <v>71.19</v>
      </c>
      <c r="I1192" s="194"/>
    </row>
    <row r="1193" spans="1:9" x14ac:dyDescent="0.2">
      <c r="A1193" s="37" t="s">
        <v>66</v>
      </c>
      <c r="B1193" s="38" t="s">
        <v>3392</v>
      </c>
      <c r="C1193" s="39" t="s">
        <v>56</v>
      </c>
      <c r="D1193" s="39" t="s">
        <v>3393</v>
      </c>
      <c r="E1193" s="38" t="s">
        <v>71</v>
      </c>
      <c r="F1193" s="38" t="s">
        <v>6</v>
      </c>
      <c r="G1193" s="39">
        <v>9.9</v>
      </c>
      <c r="H1193" s="40">
        <v>9.9</v>
      </c>
      <c r="I1193" s="194"/>
    </row>
    <row r="1194" spans="1:9" x14ac:dyDescent="0.2">
      <c r="A1194" s="37" t="s">
        <v>66</v>
      </c>
      <c r="B1194" s="38" t="s">
        <v>3394</v>
      </c>
      <c r="C1194" s="39" t="s">
        <v>56</v>
      </c>
      <c r="D1194" s="39" t="s">
        <v>3395</v>
      </c>
      <c r="E1194" s="38" t="s">
        <v>85</v>
      </c>
      <c r="F1194" s="38" t="s">
        <v>3239</v>
      </c>
      <c r="G1194" s="39">
        <v>15.29</v>
      </c>
      <c r="H1194" s="40">
        <v>3.05</v>
      </c>
      <c r="I1194" s="194"/>
    </row>
    <row r="1195" spans="1:9" x14ac:dyDescent="0.2">
      <c r="A1195" s="37" t="s">
        <v>66</v>
      </c>
      <c r="B1195" s="38" t="s">
        <v>3396</v>
      </c>
      <c r="C1195" s="39" t="s">
        <v>3397</v>
      </c>
      <c r="D1195" s="39" t="s">
        <v>3398</v>
      </c>
      <c r="E1195" s="38" t="s">
        <v>131</v>
      </c>
      <c r="F1195" s="38" t="s">
        <v>3379</v>
      </c>
      <c r="G1195" s="39">
        <v>136.24</v>
      </c>
      <c r="H1195" s="40">
        <v>8.17</v>
      </c>
      <c r="I1195" s="194"/>
    </row>
    <row r="1196" spans="1:9" ht="19.5" x14ac:dyDescent="0.2">
      <c r="A1196" s="37" t="s">
        <v>66</v>
      </c>
      <c r="B1196" s="38" t="s">
        <v>4221</v>
      </c>
      <c r="C1196" s="39" t="s">
        <v>56</v>
      </c>
      <c r="D1196" s="39" t="s">
        <v>4222</v>
      </c>
      <c r="E1196" s="38" t="s">
        <v>71</v>
      </c>
      <c r="F1196" s="38" t="s">
        <v>20</v>
      </c>
      <c r="G1196" s="39">
        <v>729.41</v>
      </c>
      <c r="H1196" s="40">
        <v>5835.28</v>
      </c>
      <c r="I1196" s="194"/>
    </row>
    <row r="1197" spans="1:9" x14ac:dyDescent="0.2">
      <c r="A1197" s="37" t="s">
        <v>2888</v>
      </c>
      <c r="B1197" s="38" t="s">
        <v>42</v>
      </c>
      <c r="C1197" s="39" t="s">
        <v>43</v>
      </c>
      <c r="D1197" s="39" t="s">
        <v>3</v>
      </c>
      <c r="E1197" s="38" t="s">
        <v>44</v>
      </c>
      <c r="F1197" s="38" t="s">
        <v>45</v>
      </c>
      <c r="G1197" s="39" t="s">
        <v>46</v>
      </c>
      <c r="H1197" s="40" t="s">
        <v>4</v>
      </c>
      <c r="I1197" s="194"/>
    </row>
    <row r="1198" spans="1:9" ht="39" x14ac:dyDescent="0.2">
      <c r="A1198" s="37" t="s">
        <v>60</v>
      </c>
      <c r="B1198" s="38" t="s">
        <v>2889</v>
      </c>
      <c r="C1198" s="39" t="s">
        <v>69</v>
      </c>
      <c r="D1198" s="39" t="s">
        <v>2890</v>
      </c>
      <c r="E1198" s="38" t="s">
        <v>71</v>
      </c>
      <c r="F1198" s="38" t="s">
        <v>6</v>
      </c>
      <c r="G1198" s="39">
        <v>4916.49</v>
      </c>
      <c r="H1198" s="40">
        <v>4916.49</v>
      </c>
      <c r="I1198" s="194"/>
    </row>
    <row r="1199" spans="1:9" ht="19.5" x14ac:dyDescent="0.2">
      <c r="A1199" s="37" t="s">
        <v>3165</v>
      </c>
      <c r="B1199" s="38" t="s">
        <v>3371</v>
      </c>
      <c r="C1199" s="39" t="s">
        <v>56</v>
      </c>
      <c r="D1199" s="39" t="s">
        <v>3372</v>
      </c>
      <c r="E1199" s="38" t="s">
        <v>131</v>
      </c>
      <c r="F1199" s="38" t="s">
        <v>3373</v>
      </c>
      <c r="G1199" s="39">
        <v>720.03</v>
      </c>
      <c r="H1199" s="40">
        <v>35.130000000000003</v>
      </c>
      <c r="I1199" s="194"/>
    </row>
    <row r="1200" spans="1:9" ht="19.5" x14ac:dyDescent="0.2">
      <c r="A1200" s="37" t="s">
        <v>3165</v>
      </c>
      <c r="B1200" s="38" t="s">
        <v>3374</v>
      </c>
      <c r="C1200" s="39" t="s">
        <v>56</v>
      </c>
      <c r="D1200" s="39" t="s">
        <v>3375</v>
      </c>
      <c r="E1200" s="38" t="s">
        <v>131</v>
      </c>
      <c r="F1200" s="38" t="s">
        <v>3376</v>
      </c>
      <c r="G1200" s="39">
        <v>197.54</v>
      </c>
      <c r="H1200" s="40">
        <v>7.75</v>
      </c>
      <c r="I1200" s="194"/>
    </row>
    <row r="1201" spans="1:9" ht="19.5" x14ac:dyDescent="0.2">
      <c r="A1201" s="37" t="s">
        <v>3165</v>
      </c>
      <c r="B1201" s="38" t="s">
        <v>3377</v>
      </c>
      <c r="C1201" s="39" t="s">
        <v>56</v>
      </c>
      <c r="D1201" s="39" t="s">
        <v>3378</v>
      </c>
      <c r="E1201" s="38" t="s">
        <v>131</v>
      </c>
      <c r="F1201" s="38" t="s">
        <v>3379</v>
      </c>
      <c r="G1201" s="39">
        <v>431.21</v>
      </c>
      <c r="H1201" s="40">
        <v>25.87</v>
      </c>
      <c r="I1201" s="194"/>
    </row>
    <row r="1202" spans="1:9" x14ac:dyDescent="0.2">
      <c r="A1202" s="37" t="s">
        <v>3165</v>
      </c>
      <c r="B1202" s="38" t="s">
        <v>3174</v>
      </c>
      <c r="C1202" s="39" t="s">
        <v>56</v>
      </c>
      <c r="D1202" s="39" t="s">
        <v>3175</v>
      </c>
      <c r="E1202" s="38" t="s">
        <v>3142</v>
      </c>
      <c r="F1202" s="38" t="s">
        <v>36</v>
      </c>
      <c r="G1202" s="39">
        <v>20.74</v>
      </c>
      <c r="H1202" s="40">
        <v>331.84</v>
      </c>
      <c r="I1202" s="194"/>
    </row>
    <row r="1203" spans="1:9" x14ac:dyDescent="0.2">
      <c r="A1203" s="37" t="s">
        <v>3165</v>
      </c>
      <c r="B1203" s="38" t="s">
        <v>3380</v>
      </c>
      <c r="C1203" s="39" t="s">
        <v>69</v>
      </c>
      <c r="D1203" s="39" t="s">
        <v>3381</v>
      </c>
      <c r="E1203" s="38" t="s">
        <v>58</v>
      </c>
      <c r="F1203" s="38" t="s">
        <v>4220</v>
      </c>
      <c r="G1203" s="39">
        <v>143.51</v>
      </c>
      <c r="H1203" s="40">
        <v>40.57</v>
      </c>
      <c r="I1203" s="194"/>
    </row>
    <row r="1204" spans="1:9" x14ac:dyDescent="0.2">
      <c r="A1204" s="37" t="s">
        <v>66</v>
      </c>
      <c r="B1204" s="38" t="s">
        <v>3383</v>
      </c>
      <c r="C1204" s="39" t="s">
        <v>56</v>
      </c>
      <c r="D1204" s="39" t="s">
        <v>3384</v>
      </c>
      <c r="E1204" s="38" t="s">
        <v>114</v>
      </c>
      <c r="F1204" s="38" t="s">
        <v>3385</v>
      </c>
      <c r="G1204" s="39">
        <v>22.41</v>
      </c>
      <c r="H1204" s="40">
        <v>3.04</v>
      </c>
      <c r="I1204" s="194"/>
    </row>
    <row r="1205" spans="1:9" x14ac:dyDescent="0.2">
      <c r="A1205" s="37" t="s">
        <v>66</v>
      </c>
      <c r="B1205" s="38" t="s">
        <v>3386</v>
      </c>
      <c r="C1205" s="39" t="s">
        <v>56</v>
      </c>
      <c r="D1205" s="39" t="s">
        <v>3387</v>
      </c>
      <c r="E1205" s="38" t="s">
        <v>85</v>
      </c>
      <c r="F1205" s="38" t="s">
        <v>3388</v>
      </c>
      <c r="G1205" s="39">
        <v>1.68</v>
      </c>
      <c r="H1205" s="40">
        <v>3.52</v>
      </c>
      <c r="I1205" s="194"/>
    </row>
    <row r="1206" spans="1:9" ht="19.5" x14ac:dyDescent="0.2">
      <c r="A1206" s="37" t="s">
        <v>66</v>
      </c>
      <c r="B1206" s="38" t="s">
        <v>3389</v>
      </c>
      <c r="C1206" s="39" t="s">
        <v>56</v>
      </c>
      <c r="D1206" s="39" t="s">
        <v>3390</v>
      </c>
      <c r="E1206" s="38" t="s">
        <v>85</v>
      </c>
      <c r="F1206" s="38" t="s">
        <v>3391</v>
      </c>
      <c r="G1206" s="39">
        <v>28.25</v>
      </c>
      <c r="H1206" s="40">
        <v>71.19</v>
      </c>
      <c r="I1206" s="194"/>
    </row>
    <row r="1207" spans="1:9" x14ac:dyDescent="0.2">
      <c r="A1207" s="37" t="s">
        <v>66</v>
      </c>
      <c r="B1207" s="38" t="s">
        <v>3392</v>
      </c>
      <c r="C1207" s="39" t="s">
        <v>56</v>
      </c>
      <c r="D1207" s="39" t="s">
        <v>3393</v>
      </c>
      <c r="E1207" s="38" t="s">
        <v>71</v>
      </c>
      <c r="F1207" s="38" t="s">
        <v>6</v>
      </c>
      <c r="G1207" s="39">
        <v>9.9</v>
      </c>
      <c r="H1207" s="40">
        <v>9.9</v>
      </c>
      <c r="I1207" s="194"/>
    </row>
    <row r="1208" spans="1:9" x14ac:dyDescent="0.2">
      <c r="A1208" s="37" t="s">
        <v>66</v>
      </c>
      <c r="B1208" s="38" t="s">
        <v>3394</v>
      </c>
      <c r="C1208" s="39" t="s">
        <v>56</v>
      </c>
      <c r="D1208" s="39" t="s">
        <v>3395</v>
      </c>
      <c r="E1208" s="38" t="s">
        <v>85</v>
      </c>
      <c r="F1208" s="38" t="s">
        <v>3239</v>
      </c>
      <c r="G1208" s="39">
        <v>15.29</v>
      </c>
      <c r="H1208" s="40">
        <v>3.05</v>
      </c>
      <c r="I1208" s="194"/>
    </row>
    <row r="1209" spans="1:9" x14ac:dyDescent="0.2">
      <c r="A1209" s="37" t="s">
        <v>66</v>
      </c>
      <c r="B1209" s="38" t="s">
        <v>3396</v>
      </c>
      <c r="C1209" s="39" t="s">
        <v>3397</v>
      </c>
      <c r="D1209" s="39" t="s">
        <v>3398</v>
      </c>
      <c r="E1209" s="38" t="s">
        <v>131</v>
      </c>
      <c r="F1209" s="38" t="s">
        <v>3379</v>
      </c>
      <c r="G1209" s="39">
        <v>136.24</v>
      </c>
      <c r="H1209" s="40">
        <v>8.17</v>
      </c>
      <c r="I1209" s="194"/>
    </row>
    <row r="1210" spans="1:9" ht="19.5" x14ac:dyDescent="0.2">
      <c r="A1210" s="37" t="s">
        <v>66</v>
      </c>
      <c r="B1210" s="38" t="s">
        <v>4221</v>
      </c>
      <c r="C1210" s="39" t="s">
        <v>56</v>
      </c>
      <c r="D1210" s="39" t="s">
        <v>4222</v>
      </c>
      <c r="E1210" s="38" t="s">
        <v>71</v>
      </c>
      <c r="F1210" s="38" t="s">
        <v>16</v>
      </c>
      <c r="G1210" s="39">
        <v>729.41</v>
      </c>
      <c r="H1210" s="40">
        <v>4376.46</v>
      </c>
      <c r="I1210" s="194"/>
    </row>
    <row r="1211" spans="1:9" x14ac:dyDescent="0.2">
      <c r="A1211" s="37" t="s">
        <v>2892</v>
      </c>
      <c r="B1211" s="38" t="s">
        <v>42</v>
      </c>
      <c r="C1211" s="39" t="s">
        <v>43</v>
      </c>
      <c r="D1211" s="39" t="s">
        <v>3</v>
      </c>
      <c r="E1211" s="38" t="s">
        <v>44</v>
      </c>
      <c r="F1211" s="38" t="s">
        <v>45</v>
      </c>
      <c r="G1211" s="39" t="s">
        <v>46</v>
      </c>
      <c r="H1211" s="40" t="s">
        <v>4</v>
      </c>
      <c r="I1211" s="194"/>
    </row>
    <row r="1212" spans="1:9" ht="29.25" x14ac:dyDescent="0.2">
      <c r="A1212" s="37" t="s">
        <v>60</v>
      </c>
      <c r="B1212" s="38" t="s">
        <v>2893</v>
      </c>
      <c r="C1212" s="39" t="s">
        <v>69</v>
      </c>
      <c r="D1212" s="39" t="s">
        <v>2894</v>
      </c>
      <c r="E1212" s="38" t="s">
        <v>71</v>
      </c>
      <c r="F1212" s="38" t="s">
        <v>6</v>
      </c>
      <c r="G1212" s="39">
        <v>5996.53</v>
      </c>
      <c r="H1212" s="40">
        <v>5996.53</v>
      </c>
      <c r="I1212" s="194"/>
    </row>
    <row r="1213" spans="1:9" ht="29.25" x14ac:dyDescent="0.2">
      <c r="A1213" s="37" t="s">
        <v>3165</v>
      </c>
      <c r="B1213" s="38" t="s">
        <v>4223</v>
      </c>
      <c r="C1213" s="39" t="s">
        <v>56</v>
      </c>
      <c r="D1213" s="39" t="s">
        <v>4224</v>
      </c>
      <c r="E1213" s="38" t="s">
        <v>3168</v>
      </c>
      <c r="F1213" s="38" t="s">
        <v>4225</v>
      </c>
      <c r="G1213" s="39">
        <v>147.87</v>
      </c>
      <c r="H1213" s="40">
        <v>59.39</v>
      </c>
      <c r="I1213" s="194"/>
    </row>
    <row r="1214" spans="1:9" ht="29.25" x14ac:dyDescent="0.2">
      <c r="A1214" s="37" t="s">
        <v>3165</v>
      </c>
      <c r="B1214" s="38" t="s">
        <v>4226</v>
      </c>
      <c r="C1214" s="39" t="s">
        <v>56</v>
      </c>
      <c r="D1214" s="39" t="s">
        <v>4227</v>
      </c>
      <c r="E1214" s="38" t="s">
        <v>3203</v>
      </c>
      <c r="F1214" s="38" t="s">
        <v>4228</v>
      </c>
      <c r="G1214" s="39">
        <v>64.569999999999993</v>
      </c>
      <c r="H1214" s="40">
        <v>52.85</v>
      </c>
      <c r="I1214" s="194"/>
    </row>
    <row r="1215" spans="1:9" x14ac:dyDescent="0.2">
      <c r="A1215" s="37" t="s">
        <v>3165</v>
      </c>
      <c r="B1215" s="38" t="s">
        <v>3171</v>
      </c>
      <c r="C1215" s="39" t="s">
        <v>56</v>
      </c>
      <c r="D1215" s="39" t="s">
        <v>3172</v>
      </c>
      <c r="E1215" s="38" t="s">
        <v>3142</v>
      </c>
      <c r="F1215" s="38" t="s">
        <v>4229</v>
      </c>
      <c r="G1215" s="39">
        <v>25.75</v>
      </c>
      <c r="H1215" s="40">
        <v>31.56</v>
      </c>
      <c r="I1215" s="194"/>
    </row>
    <row r="1216" spans="1:9" x14ac:dyDescent="0.2">
      <c r="A1216" s="37" t="s">
        <v>3165</v>
      </c>
      <c r="B1216" s="38" t="s">
        <v>3174</v>
      </c>
      <c r="C1216" s="39" t="s">
        <v>56</v>
      </c>
      <c r="D1216" s="39" t="s">
        <v>3175</v>
      </c>
      <c r="E1216" s="38" t="s">
        <v>3142</v>
      </c>
      <c r="F1216" s="38" t="s">
        <v>4230</v>
      </c>
      <c r="G1216" s="39">
        <v>20.74</v>
      </c>
      <c r="H1216" s="40">
        <v>19.97</v>
      </c>
      <c r="I1216" s="194"/>
    </row>
    <row r="1217" spans="1:9" ht="19.5" x14ac:dyDescent="0.2">
      <c r="A1217" s="37" t="s">
        <v>3165</v>
      </c>
      <c r="B1217" s="38" t="s">
        <v>3893</v>
      </c>
      <c r="C1217" s="39" t="s">
        <v>56</v>
      </c>
      <c r="D1217" s="39" t="s">
        <v>3894</v>
      </c>
      <c r="E1217" s="38" t="s">
        <v>131</v>
      </c>
      <c r="F1217" s="38" t="s">
        <v>4231</v>
      </c>
      <c r="G1217" s="39">
        <v>567.48</v>
      </c>
      <c r="H1217" s="40">
        <v>20.76</v>
      </c>
      <c r="I1217" s="194"/>
    </row>
    <row r="1218" spans="1:9" ht="19.5" x14ac:dyDescent="0.2">
      <c r="A1218" s="37" t="s">
        <v>3165</v>
      </c>
      <c r="B1218" s="38" t="s">
        <v>4232</v>
      </c>
      <c r="C1218" s="39" t="s">
        <v>56</v>
      </c>
      <c r="D1218" s="39" t="s">
        <v>4233</v>
      </c>
      <c r="E1218" s="38" t="s">
        <v>131</v>
      </c>
      <c r="F1218" s="38" t="s">
        <v>3419</v>
      </c>
      <c r="G1218" s="39">
        <v>3904.68</v>
      </c>
      <c r="H1218" s="40">
        <v>60.13</v>
      </c>
      <c r="I1218" s="194"/>
    </row>
    <row r="1219" spans="1:9" ht="19.5" x14ac:dyDescent="0.2">
      <c r="A1219" s="37" t="s">
        <v>3165</v>
      </c>
      <c r="B1219" s="38" t="s">
        <v>4234</v>
      </c>
      <c r="C1219" s="39" t="s">
        <v>56</v>
      </c>
      <c r="D1219" s="39" t="s">
        <v>4235</v>
      </c>
      <c r="E1219" s="38" t="s">
        <v>131</v>
      </c>
      <c r="F1219" s="38" t="s">
        <v>4236</v>
      </c>
      <c r="G1219" s="39">
        <v>2825.64</v>
      </c>
      <c r="H1219" s="40">
        <v>328.9</v>
      </c>
      <c r="I1219" s="194"/>
    </row>
    <row r="1220" spans="1:9" ht="19.5" x14ac:dyDescent="0.2">
      <c r="A1220" s="37" t="s">
        <v>3165</v>
      </c>
      <c r="B1220" s="38" t="s">
        <v>4237</v>
      </c>
      <c r="C1220" s="39" t="s">
        <v>56</v>
      </c>
      <c r="D1220" s="39" t="s">
        <v>4238</v>
      </c>
      <c r="E1220" s="38" t="s">
        <v>131</v>
      </c>
      <c r="F1220" s="38" t="s">
        <v>4239</v>
      </c>
      <c r="G1220" s="39">
        <v>242.8</v>
      </c>
      <c r="H1220" s="40">
        <v>37.36</v>
      </c>
      <c r="I1220" s="194"/>
    </row>
    <row r="1221" spans="1:9" x14ac:dyDescent="0.2">
      <c r="A1221" s="37" t="s">
        <v>3165</v>
      </c>
      <c r="B1221" s="38" t="s">
        <v>3380</v>
      </c>
      <c r="C1221" s="39" t="s">
        <v>69</v>
      </c>
      <c r="D1221" s="39" t="s">
        <v>3381</v>
      </c>
      <c r="E1221" s="38" t="s">
        <v>58</v>
      </c>
      <c r="F1221" s="38" t="s">
        <v>4220</v>
      </c>
      <c r="G1221" s="39">
        <v>143.51</v>
      </c>
      <c r="H1221" s="40">
        <v>40.57</v>
      </c>
      <c r="I1221" s="194"/>
    </row>
    <row r="1222" spans="1:9" ht="19.5" x14ac:dyDescent="0.2">
      <c r="A1222" s="37" t="s">
        <v>66</v>
      </c>
      <c r="B1222" s="38" t="s">
        <v>4240</v>
      </c>
      <c r="C1222" s="39" t="s">
        <v>56</v>
      </c>
      <c r="D1222" s="39" t="s">
        <v>4241</v>
      </c>
      <c r="E1222" s="38" t="s">
        <v>71</v>
      </c>
      <c r="F1222" s="38" t="s">
        <v>6</v>
      </c>
      <c r="G1222" s="39">
        <v>134.99</v>
      </c>
      <c r="H1222" s="40">
        <v>134.99</v>
      </c>
      <c r="I1222" s="194"/>
    </row>
    <row r="1223" spans="1:9" ht="19.5" x14ac:dyDescent="0.2">
      <c r="A1223" s="37" t="s">
        <v>66</v>
      </c>
      <c r="B1223" s="38" t="s">
        <v>4242</v>
      </c>
      <c r="C1223" s="39" t="s">
        <v>56</v>
      </c>
      <c r="D1223" s="39" t="s">
        <v>4243</v>
      </c>
      <c r="E1223" s="38" t="s">
        <v>71</v>
      </c>
      <c r="F1223" s="38" t="s">
        <v>14</v>
      </c>
      <c r="G1223" s="39">
        <v>1042.01</v>
      </c>
      <c r="H1223" s="40">
        <v>5210.05</v>
      </c>
      <c r="I1223" s="194"/>
    </row>
    <row r="1224" spans="1:9" x14ac:dyDescent="0.2">
      <c r="A1224" s="37" t="s">
        <v>2896</v>
      </c>
      <c r="B1224" s="38" t="s">
        <v>42</v>
      </c>
      <c r="C1224" s="39" t="s">
        <v>43</v>
      </c>
      <c r="D1224" s="39" t="s">
        <v>3</v>
      </c>
      <c r="E1224" s="38" t="s">
        <v>44</v>
      </c>
      <c r="F1224" s="38" t="s">
        <v>45</v>
      </c>
      <c r="G1224" s="39" t="s">
        <v>46</v>
      </c>
      <c r="H1224" s="40" t="s">
        <v>4</v>
      </c>
      <c r="I1224" s="194"/>
    </row>
    <row r="1225" spans="1:9" ht="29.25" x14ac:dyDescent="0.2">
      <c r="A1225" s="37" t="s">
        <v>60</v>
      </c>
      <c r="B1225" s="38" t="s">
        <v>2897</v>
      </c>
      <c r="C1225" s="39" t="s">
        <v>69</v>
      </c>
      <c r="D1225" s="39" t="s">
        <v>2898</v>
      </c>
      <c r="E1225" s="38" t="s">
        <v>71</v>
      </c>
      <c r="F1225" s="38" t="s">
        <v>6</v>
      </c>
      <c r="G1225" s="39">
        <v>5441.22</v>
      </c>
      <c r="H1225" s="40">
        <v>5441.22</v>
      </c>
      <c r="I1225" s="194"/>
    </row>
    <row r="1226" spans="1:9" ht="29.25" x14ac:dyDescent="0.2">
      <c r="A1226" s="37" t="s">
        <v>3165</v>
      </c>
      <c r="B1226" s="38" t="s">
        <v>4223</v>
      </c>
      <c r="C1226" s="39" t="s">
        <v>56</v>
      </c>
      <c r="D1226" s="39" t="s">
        <v>4224</v>
      </c>
      <c r="E1226" s="38" t="s">
        <v>3168</v>
      </c>
      <c r="F1226" s="38" t="s">
        <v>4225</v>
      </c>
      <c r="G1226" s="39">
        <v>147.87</v>
      </c>
      <c r="H1226" s="40">
        <v>59.39</v>
      </c>
      <c r="I1226" s="194"/>
    </row>
    <row r="1227" spans="1:9" ht="29.25" x14ac:dyDescent="0.2">
      <c r="A1227" s="37" t="s">
        <v>3165</v>
      </c>
      <c r="B1227" s="38" t="s">
        <v>4226</v>
      </c>
      <c r="C1227" s="39" t="s">
        <v>56</v>
      </c>
      <c r="D1227" s="39" t="s">
        <v>4227</v>
      </c>
      <c r="E1227" s="38" t="s">
        <v>3203</v>
      </c>
      <c r="F1227" s="38" t="s">
        <v>4228</v>
      </c>
      <c r="G1227" s="39">
        <v>64.569999999999993</v>
      </c>
      <c r="H1227" s="40">
        <v>52.85</v>
      </c>
      <c r="I1227" s="194"/>
    </row>
    <row r="1228" spans="1:9" x14ac:dyDescent="0.2">
      <c r="A1228" s="37" t="s">
        <v>3165</v>
      </c>
      <c r="B1228" s="38" t="s">
        <v>3171</v>
      </c>
      <c r="C1228" s="39" t="s">
        <v>56</v>
      </c>
      <c r="D1228" s="39" t="s">
        <v>3172</v>
      </c>
      <c r="E1228" s="38" t="s">
        <v>3142</v>
      </c>
      <c r="F1228" s="38" t="s">
        <v>4229</v>
      </c>
      <c r="G1228" s="39">
        <v>25.75</v>
      </c>
      <c r="H1228" s="40">
        <v>31.56</v>
      </c>
      <c r="I1228" s="194"/>
    </row>
    <row r="1229" spans="1:9" x14ac:dyDescent="0.2">
      <c r="A1229" s="37" t="s">
        <v>3165</v>
      </c>
      <c r="B1229" s="38" t="s">
        <v>3174</v>
      </c>
      <c r="C1229" s="39" t="s">
        <v>56</v>
      </c>
      <c r="D1229" s="39" t="s">
        <v>3175</v>
      </c>
      <c r="E1229" s="38" t="s">
        <v>3142</v>
      </c>
      <c r="F1229" s="38" t="s">
        <v>4230</v>
      </c>
      <c r="G1229" s="39">
        <v>20.74</v>
      </c>
      <c r="H1229" s="40">
        <v>19.97</v>
      </c>
      <c r="I1229" s="194"/>
    </row>
    <row r="1230" spans="1:9" ht="19.5" x14ac:dyDescent="0.2">
      <c r="A1230" s="37" t="s">
        <v>3165</v>
      </c>
      <c r="B1230" s="38" t="s">
        <v>3893</v>
      </c>
      <c r="C1230" s="39" t="s">
        <v>56</v>
      </c>
      <c r="D1230" s="39" t="s">
        <v>3894</v>
      </c>
      <c r="E1230" s="38" t="s">
        <v>131</v>
      </c>
      <c r="F1230" s="38" t="s">
        <v>4231</v>
      </c>
      <c r="G1230" s="39">
        <v>567.48</v>
      </c>
      <c r="H1230" s="40">
        <v>20.76</v>
      </c>
      <c r="I1230" s="194"/>
    </row>
    <row r="1231" spans="1:9" ht="19.5" x14ac:dyDescent="0.2">
      <c r="A1231" s="37" t="s">
        <v>3165</v>
      </c>
      <c r="B1231" s="38" t="s">
        <v>4232</v>
      </c>
      <c r="C1231" s="39" t="s">
        <v>56</v>
      </c>
      <c r="D1231" s="39" t="s">
        <v>4233</v>
      </c>
      <c r="E1231" s="38" t="s">
        <v>131</v>
      </c>
      <c r="F1231" s="38" t="s">
        <v>3419</v>
      </c>
      <c r="G1231" s="39">
        <v>3904.68</v>
      </c>
      <c r="H1231" s="40">
        <v>60.13</v>
      </c>
      <c r="I1231" s="194"/>
    </row>
    <row r="1232" spans="1:9" ht="19.5" x14ac:dyDescent="0.2">
      <c r="A1232" s="37" t="s">
        <v>3165</v>
      </c>
      <c r="B1232" s="38" t="s">
        <v>4234</v>
      </c>
      <c r="C1232" s="39" t="s">
        <v>56</v>
      </c>
      <c r="D1232" s="39" t="s">
        <v>4235</v>
      </c>
      <c r="E1232" s="38" t="s">
        <v>131</v>
      </c>
      <c r="F1232" s="38" t="s">
        <v>4236</v>
      </c>
      <c r="G1232" s="39">
        <v>2825.64</v>
      </c>
      <c r="H1232" s="40">
        <v>328.9</v>
      </c>
      <c r="I1232" s="194"/>
    </row>
    <row r="1233" spans="1:9" ht="19.5" x14ac:dyDescent="0.2">
      <c r="A1233" s="37" t="s">
        <v>3165</v>
      </c>
      <c r="B1233" s="38" t="s">
        <v>4237</v>
      </c>
      <c r="C1233" s="39" t="s">
        <v>56</v>
      </c>
      <c r="D1233" s="39" t="s">
        <v>4238</v>
      </c>
      <c r="E1233" s="38" t="s">
        <v>131</v>
      </c>
      <c r="F1233" s="38" t="s">
        <v>4239</v>
      </c>
      <c r="G1233" s="39">
        <v>242.8</v>
      </c>
      <c r="H1233" s="40">
        <v>37.36</v>
      </c>
      <c r="I1233" s="194"/>
    </row>
    <row r="1234" spans="1:9" x14ac:dyDescent="0.2">
      <c r="A1234" s="37" t="s">
        <v>3165</v>
      </c>
      <c r="B1234" s="38" t="s">
        <v>3380</v>
      </c>
      <c r="C1234" s="39" t="s">
        <v>69</v>
      </c>
      <c r="D1234" s="39" t="s">
        <v>3381</v>
      </c>
      <c r="E1234" s="38" t="s">
        <v>58</v>
      </c>
      <c r="F1234" s="38" t="s">
        <v>4220</v>
      </c>
      <c r="G1234" s="39">
        <v>143.51</v>
      </c>
      <c r="H1234" s="40">
        <v>40.57</v>
      </c>
      <c r="I1234" s="194"/>
    </row>
    <row r="1235" spans="1:9" ht="19.5" x14ac:dyDescent="0.2">
      <c r="A1235" s="37" t="s">
        <v>66</v>
      </c>
      <c r="B1235" s="38" t="s">
        <v>4240</v>
      </c>
      <c r="C1235" s="39" t="s">
        <v>56</v>
      </c>
      <c r="D1235" s="39" t="s">
        <v>4241</v>
      </c>
      <c r="E1235" s="38" t="s">
        <v>71</v>
      </c>
      <c r="F1235" s="38" t="s">
        <v>6</v>
      </c>
      <c r="G1235" s="39">
        <v>134.99</v>
      </c>
      <c r="H1235" s="40">
        <v>134.99</v>
      </c>
      <c r="I1235" s="194"/>
    </row>
    <row r="1236" spans="1:9" ht="19.5" x14ac:dyDescent="0.2">
      <c r="A1236" s="37" t="s">
        <v>66</v>
      </c>
      <c r="B1236" s="38" t="s">
        <v>4244</v>
      </c>
      <c r="C1236" s="39" t="s">
        <v>56</v>
      </c>
      <c r="D1236" s="39" t="s">
        <v>4245</v>
      </c>
      <c r="E1236" s="38" t="s">
        <v>71</v>
      </c>
      <c r="F1236" s="38" t="s">
        <v>16</v>
      </c>
      <c r="G1236" s="39">
        <v>775.79</v>
      </c>
      <c r="H1236" s="40">
        <v>4654.74</v>
      </c>
      <c r="I1236" s="194"/>
    </row>
    <row r="1237" spans="1:9" x14ac:dyDescent="0.2">
      <c r="A1237" s="37" t="s">
        <v>2900</v>
      </c>
      <c r="B1237" s="38" t="s">
        <v>42</v>
      </c>
      <c r="C1237" s="39" t="s">
        <v>43</v>
      </c>
      <c r="D1237" s="39" t="s">
        <v>3</v>
      </c>
      <c r="E1237" s="38" t="s">
        <v>44</v>
      </c>
      <c r="F1237" s="38" t="s">
        <v>45</v>
      </c>
      <c r="G1237" s="39" t="s">
        <v>46</v>
      </c>
      <c r="H1237" s="40" t="s">
        <v>4</v>
      </c>
      <c r="I1237" s="194"/>
    </row>
    <row r="1238" spans="1:9" ht="39" x14ac:dyDescent="0.2">
      <c r="A1238" s="37" t="s">
        <v>60</v>
      </c>
      <c r="B1238" s="38" t="s">
        <v>2901</v>
      </c>
      <c r="C1238" s="39" t="s">
        <v>69</v>
      </c>
      <c r="D1238" s="39" t="s">
        <v>2902</v>
      </c>
      <c r="E1238" s="38" t="s">
        <v>71</v>
      </c>
      <c r="F1238" s="38" t="s">
        <v>6</v>
      </c>
      <c r="G1238" s="39">
        <v>5221.6000000000004</v>
      </c>
      <c r="H1238" s="40">
        <v>5221.6000000000004</v>
      </c>
      <c r="I1238" s="194"/>
    </row>
    <row r="1239" spans="1:9" ht="19.5" x14ac:dyDescent="0.2">
      <c r="A1239" s="37" t="s">
        <v>3165</v>
      </c>
      <c r="B1239" s="38" t="s">
        <v>3371</v>
      </c>
      <c r="C1239" s="39" t="s">
        <v>56</v>
      </c>
      <c r="D1239" s="39" t="s">
        <v>3372</v>
      </c>
      <c r="E1239" s="38" t="s">
        <v>131</v>
      </c>
      <c r="F1239" s="38" t="s">
        <v>3401</v>
      </c>
      <c r="G1239" s="39">
        <v>720.03</v>
      </c>
      <c r="H1239" s="40">
        <v>49.26</v>
      </c>
      <c r="I1239" s="194"/>
    </row>
    <row r="1240" spans="1:9" ht="19.5" x14ac:dyDescent="0.2">
      <c r="A1240" s="37" t="s">
        <v>3165</v>
      </c>
      <c r="B1240" s="38" t="s">
        <v>3377</v>
      </c>
      <c r="C1240" s="39" t="s">
        <v>56</v>
      </c>
      <c r="D1240" s="39" t="s">
        <v>3378</v>
      </c>
      <c r="E1240" s="38" t="s">
        <v>131</v>
      </c>
      <c r="F1240" s="38" t="s">
        <v>3379</v>
      </c>
      <c r="G1240" s="39">
        <v>431.21</v>
      </c>
      <c r="H1240" s="40">
        <v>25.87</v>
      </c>
      <c r="I1240" s="194"/>
    </row>
    <row r="1241" spans="1:9" ht="19.5" x14ac:dyDescent="0.2">
      <c r="A1241" s="37" t="s">
        <v>3165</v>
      </c>
      <c r="B1241" s="38" t="s">
        <v>3402</v>
      </c>
      <c r="C1241" s="39" t="s">
        <v>56</v>
      </c>
      <c r="D1241" s="39" t="s">
        <v>3403</v>
      </c>
      <c r="E1241" s="38" t="s">
        <v>131</v>
      </c>
      <c r="F1241" s="38" t="s">
        <v>3376</v>
      </c>
      <c r="G1241" s="39">
        <v>384.78</v>
      </c>
      <c r="H1241" s="40">
        <v>15.1</v>
      </c>
      <c r="I1241" s="194"/>
    </row>
    <row r="1242" spans="1:9" x14ac:dyDescent="0.2">
      <c r="A1242" s="37" t="s">
        <v>3165</v>
      </c>
      <c r="B1242" s="38" t="s">
        <v>3174</v>
      </c>
      <c r="C1242" s="39" t="s">
        <v>56</v>
      </c>
      <c r="D1242" s="39" t="s">
        <v>3175</v>
      </c>
      <c r="E1242" s="38" t="s">
        <v>3142</v>
      </c>
      <c r="F1242" s="38" t="s">
        <v>36</v>
      </c>
      <c r="G1242" s="39">
        <v>20.74</v>
      </c>
      <c r="H1242" s="40">
        <v>331.84</v>
      </c>
      <c r="I1242" s="194"/>
    </row>
    <row r="1243" spans="1:9" x14ac:dyDescent="0.2">
      <c r="A1243" s="37" t="s">
        <v>3165</v>
      </c>
      <c r="B1243" s="38" t="s">
        <v>3380</v>
      </c>
      <c r="C1243" s="39" t="s">
        <v>69</v>
      </c>
      <c r="D1243" s="39" t="s">
        <v>3381</v>
      </c>
      <c r="E1243" s="38" t="s">
        <v>58</v>
      </c>
      <c r="F1243" s="38" t="s">
        <v>4220</v>
      </c>
      <c r="G1243" s="39">
        <v>143.51</v>
      </c>
      <c r="H1243" s="40">
        <v>40.57</v>
      </c>
      <c r="I1243" s="194"/>
    </row>
    <row r="1244" spans="1:9" x14ac:dyDescent="0.2">
      <c r="A1244" s="37" t="s">
        <v>66</v>
      </c>
      <c r="B1244" s="38" t="s">
        <v>3383</v>
      </c>
      <c r="C1244" s="39" t="s">
        <v>56</v>
      </c>
      <c r="D1244" s="39" t="s">
        <v>3384</v>
      </c>
      <c r="E1244" s="38" t="s">
        <v>114</v>
      </c>
      <c r="F1244" s="38" t="s">
        <v>3385</v>
      </c>
      <c r="G1244" s="39">
        <v>22.41</v>
      </c>
      <c r="H1244" s="40">
        <v>3.04</v>
      </c>
      <c r="I1244" s="194"/>
    </row>
    <row r="1245" spans="1:9" x14ac:dyDescent="0.2">
      <c r="A1245" s="37" t="s">
        <v>66</v>
      </c>
      <c r="B1245" s="38" t="s">
        <v>3386</v>
      </c>
      <c r="C1245" s="39" t="s">
        <v>56</v>
      </c>
      <c r="D1245" s="39" t="s">
        <v>3387</v>
      </c>
      <c r="E1245" s="38" t="s">
        <v>85</v>
      </c>
      <c r="F1245" s="38" t="s">
        <v>3388</v>
      </c>
      <c r="G1245" s="39">
        <v>1.68</v>
      </c>
      <c r="H1245" s="40">
        <v>3.52</v>
      </c>
      <c r="I1245" s="194"/>
    </row>
    <row r="1246" spans="1:9" ht="19.5" x14ac:dyDescent="0.2">
      <c r="A1246" s="37" t="s">
        <v>66</v>
      </c>
      <c r="B1246" s="38" t="s">
        <v>3389</v>
      </c>
      <c r="C1246" s="39" t="s">
        <v>56</v>
      </c>
      <c r="D1246" s="39" t="s">
        <v>3390</v>
      </c>
      <c r="E1246" s="38" t="s">
        <v>85</v>
      </c>
      <c r="F1246" s="38" t="s">
        <v>3391</v>
      </c>
      <c r="G1246" s="39">
        <v>28.25</v>
      </c>
      <c r="H1246" s="40">
        <v>71.19</v>
      </c>
      <c r="I1246" s="194"/>
    </row>
    <row r="1247" spans="1:9" x14ac:dyDescent="0.2">
      <c r="A1247" s="37" t="s">
        <v>66</v>
      </c>
      <c r="B1247" s="38" t="s">
        <v>3392</v>
      </c>
      <c r="C1247" s="39" t="s">
        <v>56</v>
      </c>
      <c r="D1247" s="39" t="s">
        <v>3393</v>
      </c>
      <c r="E1247" s="38" t="s">
        <v>71</v>
      </c>
      <c r="F1247" s="38" t="s">
        <v>6</v>
      </c>
      <c r="G1247" s="39">
        <v>9.9</v>
      </c>
      <c r="H1247" s="40">
        <v>9.9</v>
      </c>
      <c r="I1247" s="194"/>
    </row>
    <row r="1248" spans="1:9" x14ac:dyDescent="0.2">
      <c r="A1248" s="37" t="s">
        <v>66</v>
      </c>
      <c r="B1248" s="38" t="s">
        <v>3394</v>
      </c>
      <c r="C1248" s="39" t="s">
        <v>56</v>
      </c>
      <c r="D1248" s="39" t="s">
        <v>3395</v>
      </c>
      <c r="E1248" s="38" t="s">
        <v>85</v>
      </c>
      <c r="F1248" s="38" t="s">
        <v>3239</v>
      </c>
      <c r="G1248" s="39">
        <v>15.29</v>
      </c>
      <c r="H1248" s="40">
        <v>3.05</v>
      </c>
      <c r="I1248" s="194"/>
    </row>
    <row r="1249" spans="1:9" x14ac:dyDescent="0.2">
      <c r="A1249" s="37" t="s">
        <v>66</v>
      </c>
      <c r="B1249" s="38" t="s">
        <v>3396</v>
      </c>
      <c r="C1249" s="39" t="s">
        <v>3397</v>
      </c>
      <c r="D1249" s="39" t="s">
        <v>3398</v>
      </c>
      <c r="E1249" s="38" t="s">
        <v>131</v>
      </c>
      <c r="F1249" s="38" t="s">
        <v>3404</v>
      </c>
      <c r="G1249" s="39">
        <v>136.24</v>
      </c>
      <c r="H1249" s="40">
        <v>13.52</v>
      </c>
      <c r="I1249" s="194"/>
    </row>
    <row r="1250" spans="1:9" ht="19.5" x14ac:dyDescent="0.2">
      <c r="A1250" s="37" t="s">
        <v>66</v>
      </c>
      <c r="B1250" s="38" t="s">
        <v>4244</v>
      </c>
      <c r="C1250" s="39" t="s">
        <v>56</v>
      </c>
      <c r="D1250" s="39" t="s">
        <v>4245</v>
      </c>
      <c r="E1250" s="38" t="s">
        <v>71</v>
      </c>
      <c r="F1250" s="38" t="s">
        <v>16</v>
      </c>
      <c r="G1250" s="39">
        <v>775.79</v>
      </c>
      <c r="H1250" s="40">
        <v>4654.74</v>
      </c>
      <c r="I1250" s="194"/>
    </row>
    <row r="1251" spans="1:9" x14ac:dyDescent="0.2">
      <c r="A1251" s="37" t="s">
        <v>2904</v>
      </c>
      <c r="B1251" s="38" t="s">
        <v>42</v>
      </c>
      <c r="C1251" s="39" t="s">
        <v>43</v>
      </c>
      <c r="D1251" s="39" t="s">
        <v>3</v>
      </c>
      <c r="E1251" s="38" t="s">
        <v>44</v>
      </c>
      <c r="F1251" s="38" t="s">
        <v>45</v>
      </c>
      <c r="G1251" s="39" t="s">
        <v>46</v>
      </c>
      <c r="H1251" s="40" t="s">
        <v>4</v>
      </c>
      <c r="I1251" s="194"/>
    </row>
    <row r="1252" spans="1:9" ht="39" x14ac:dyDescent="0.2">
      <c r="A1252" s="37" t="s">
        <v>60</v>
      </c>
      <c r="B1252" s="38" t="s">
        <v>2905</v>
      </c>
      <c r="C1252" s="39" t="s">
        <v>69</v>
      </c>
      <c r="D1252" s="39" t="s">
        <v>2906</v>
      </c>
      <c r="E1252" s="38" t="s">
        <v>71</v>
      </c>
      <c r="F1252" s="38" t="s">
        <v>6</v>
      </c>
      <c r="G1252" s="39">
        <v>5776.91</v>
      </c>
      <c r="H1252" s="40">
        <v>5776.91</v>
      </c>
      <c r="I1252" s="194"/>
    </row>
    <row r="1253" spans="1:9" ht="19.5" x14ac:dyDescent="0.2">
      <c r="A1253" s="37" t="s">
        <v>3165</v>
      </c>
      <c r="B1253" s="38" t="s">
        <v>3371</v>
      </c>
      <c r="C1253" s="39" t="s">
        <v>56</v>
      </c>
      <c r="D1253" s="39" t="s">
        <v>3372</v>
      </c>
      <c r="E1253" s="38" t="s">
        <v>131</v>
      </c>
      <c r="F1253" s="38" t="s">
        <v>3401</v>
      </c>
      <c r="G1253" s="39">
        <v>720.03</v>
      </c>
      <c r="H1253" s="40">
        <v>49.26</v>
      </c>
      <c r="I1253" s="194"/>
    </row>
    <row r="1254" spans="1:9" ht="19.5" x14ac:dyDescent="0.2">
      <c r="A1254" s="37" t="s">
        <v>3165</v>
      </c>
      <c r="B1254" s="38" t="s">
        <v>3377</v>
      </c>
      <c r="C1254" s="39" t="s">
        <v>56</v>
      </c>
      <c r="D1254" s="39" t="s">
        <v>3378</v>
      </c>
      <c r="E1254" s="38" t="s">
        <v>131</v>
      </c>
      <c r="F1254" s="38" t="s">
        <v>3379</v>
      </c>
      <c r="G1254" s="39">
        <v>431.21</v>
      </c>
      <c r="H1254" s="40">
        <v>25.87</v>
      </c>
      <c r="I1254" s="194"/>
    </row>
    <row r="1255" spans="1:9" ht="19.5" x14ac:dyDescent="0.2">
      <c r="A1255" s="37" t="s">
        <v>3165</v>
      </c>
      <c r="B1255" s="38" t="s">
        <v>3402</v>
      </c>
      <c r="C1255" s="39" t="s">
        <v>56</v>
      </c>
      <c r="D1255" s="39" t="s">
        <v>3403</v>
      </c>
      <c r="E1255" s="38" t="s">
        <v>131</v>
      </c>
      <c r="F1255" s="38" t="s">
        <v>3376</v>
      </c>
      <c r="G1255" s="39">
        <v>384.78</v>
      </c>
      <c r="H1255" s="40">
        <v>15.1</v>
      </c>
      <c r="I1255" s="194"/>
    </row>
    <row r="1256" spans="1:9" x14ac:dyDescent="0.2">
      <c r="A1256" s="37" t="s">
        <v>3165</v>
      </c>
      <c r="B1256" s="38" t="s">
        <v>3174</v>
      </c>
      <c r="C1256" s="39" t="s">
        <v>56</v>
      </c>
      <c r="D1256" s="39" t="s">
        <v>3175</v>
      </c>
      <c r="E1256" s="38" t="s">
        <v>3142</v>
      </c>
      <c r="F1256" s="38" t="s">
        <v>36</v>
      </c>
      <c r="G1256" s="39">
        <v>20.74</v>
      </c>
      <c r="H1256" s="40">
        <v>331.84</v>
      </c>
      <c r="I1256" s="194"/>
    </row>
    <row r="1257" spans="1:9" x14ac:dyDescent="0.2">
      <c r="A1257" s="37" t="s">
        <v>3165</v>
      </c>
      <c r="B1257" s="38" t="s">
        <v>3380</v>
      </c>
      <c r="C1257" s="39" t="s">
        <v>69</v>
      </c>
      <c r="D1257" s="39" t="s">
        <v>3381</v>
      </c>
      <c r="E1257" s="38" t="s">
        <v>58</v>
      </c>
      <c r="F1257" s="38" t="s">
        <v>4220</v>
      </c>
      <c r="G1257" s="39">
        <v>143.51</v>
      </c>
      <c r="H1257" s="40">
        <v>40.57</v>
      </c>
      <c r="I1257" s="194"/>
    </row>
    <row r="1258" spans="1:9" x14ac:dyDescent="0.2">
      <c r="A1258" s="37" t="s">
        <v>66</v>
      </c>
      <c r="B1258" s="38" t="s">
        <v>3383</v>
      </c>
      <c r="C1258" s="39" t="s">
        <v>56</v>
      </c>
      <c r="D1258" s="39" t="s">
        <v>3384</v>
      </c>
      <c r="E1258" s="38" t="s">
        <v>114</v>
      </c>
      <c r="F1258" s="38" t="s">
        <v>3385</v>
      </c>
      <c r="G1258" s="39">
        <v>22.41</v>
      </c>
      <c r="H1258" s="40">
        <v>3.04</v>
      </c>
      <c r="I1258" s="194"/>
    </row>
    <row r="1259" spans="1:9" x14ac:dyDescent="0.2">
      <c r="A1259" s="37" t="s">
        <v>66</v>
      </c>
      <c r="B1259" s="38" t="s">
        <v>3386</v>
      </c>
      <c r="C1259" s="39" t="s">
        <v>56</v>
      </c>
      <c r="D1259" s="39" t="s">
        <v>3387</v>
      </c>
      <c r="E1259" s="38" t="s">
        <v>85</v>
      </c>
      <c r="F1259" s="38" t="s">
        <v>3388</v>
      </c>
      <c r="G1259" s="39">
        <v>1.68</v>
      </c>
      <c r="H1259" s="40">
        <v>3.52</v>
      </c>
      <c r="I1259" s="194"/>
    </row>
    <row r="1260" spans="1:9" ht="19.5" x14ac:dyDescent="0.2">
      <c r="A1260" s="37" t="s">
        <v>66</v>
      </c>
      <c r="B1260" s="38" t="s">
        <v>3389</v>
      </c>
      <c r="C1260" s="39" t="s">
        <v>56</v>
      </c>
      <c r="D1260" s="39" t="s">
        <v>3390</v>
      </c>
      <c r="E1260" s="38" t="s">
        <v>85</v>
      </c>
      <c r="F1260" s="38" t="s">
        <v>3391</v>
      </c>
      <c r="G1260" s="39">
        <v>28.25</v>
      </c>
      <c r="H1260" s="40">
        <v>71.19</v>
      </c>
      <c r="I1260" s="194"/>
    </row>
    <row r="1261" spans="1:9" x14ac:dyDescent="0.2">
      <c r="A1261" s="37" t="s">
        <v>66</v>
      </c>
      <c r="B1261" s="38" t="s">
        <v>3392</v>
      </c>
      <c r="C1261" s="39" t="s">
        <v>56</v>
      </c>
      <c r="D1261" s="39" t="s">
        <v>3393</v>
      </c>
      <c r="E1261" s="38" t="s">
        <v>71</v>
      </c>
      <c r="F1261" s="38" t="s">
        <v>6</v>
      </c>
      <c r="G1261" s="39">
        <v>9.9</v>
      </c>
      <c r="H1261" s="40">
        <v>9.9</v>
      </c>
      <c r="I1261" s="194"/>
    </row>
    <row r="1262" spans="1:9" x14ac:dyDescent="0.2">
      <c r="A1262" s="37" t="s">
        <v>66</v>
      </c>
      <c r="B1262" s="38" t="s">
        <v>3394</v>
      </c>
      <c r="C1262" s="39" t="s">
        <v>56</v>
      </c>
      <c r="D1262" s="39" t="s">
        <v>3395</v>
      </c>
      <c r="E1262" s="38" t="s">
        <v>85</v>
      </c>
      <c r="F1262" s="38" t="s">
        <v>3239</v>
      </c>
      <c r="G1262" s="39">
        <v>15.29</v>
      </c>
      <c r="H1262" s="40">
        <v>3.05</v>
      </c>
      <c r="I1262" s="194"/>
    </row>
    <row r="1263" spans="1:9" x14ac:dyDescent="0.2">
      <c r="A1263" s="37" t="s">
        <v>66</v>
      </c>
      <c r="B1263" s="38" t="s">
        <v>3396</v>
      </c>
      <c r="C1263" s="39" t="s">
        <v>3397</v>
      </c>
      <c r="D1263" s="39" t="s">
        <v>3398</v>
      </c>
      <c r="E1263" s="38" t="s">
        <v>131</v>
      </c>
      <c r="F1263" s="38" t="s">
        <v>3404</v>
      </c>
      <c r="G1263" s="39">
        <v>136.24</v>
      </c>
      <c r="H1263" s="40">
        <v>13.52</v>
      </c>
      <c r="I1263" s="194"/>
    </row>
    <row r="1264" spans="1:9" ht="19.5" x14ac:dyDescent="0.2">
      <c r="A1264" s="37" t="s">
        <v>66</v>
      </c>
      <c r="B1264" s="38" t="s">
        <v>4242</v>
      </c>
      <c r="C1264" s="39" t="s">
        <v>56</v>
      </c>
      <c r="D1264" s="39" t="s">
        <v>4243</v>
      </c>
      <c r="E1264" s="38" t="s">
        <v>71</v>
      </c>
      <c r="F1264" s="38" t="s">
        <v>14</v>
      </c>
      <c r="G1264" s="39">
        <v>1042.01</v>
      </c>
      <c r="H1264" s="40">
        <v>5210.05</v>
      </c>
      <c r="I1264" s="194"/>
    </row>
    <row r="1265" spans="1:9" x14ac:dyDescent="0.2">
      <c r="A1265" s="37" t="s">
        <v>2937</v>
      </c>
      <c r="B1265" s="38" t="s">
        <v>42</v>
      </c>
      <c r="C1265" s="39" t="s">
        <v>43</v>
      </c>
      <c r="D1265" s="39" t="s">
        <v>3</v>
      </c>
      <c r="E1265" s="38" t="s">
        <v>44</v>
      </c>
      <c r="F1265" s="38" t="s">
        <v>45</v>
      </c>
      <c r="G1265" s="39" t="s">
        <v>46</v>
      </c>
      <c r="H1265" s="40" t="s">
        <v>4</v>
      </c>
      <c r="I1265" s="194"/>
    </row>
    <row r="1266" spans="1:9" x14ac:dyDescent="0.2">
      <c r="A1266" s="37" t="s">
        <v>60</v>
      </c>
      <c r="B1266" s="38" t="s">
        <v>2938</v>
      </c>
      <c r="C1266" s="39" t="s">
        <v>69</v>
      </c>
      <c r="D1266" s="39" t="s">
        <v>2939</v>
      </c>
      <c r="E1266" s="38" t="s">
        <v>71</v>
      </c>
      <c r="F1266" s="38" t="s">
        <v>6</v>
      </c>
      <c r="G1266" s="39">
        <v>50596.86</v>
      </c>
      <c r="H1266" s="40">
        <v>50596.86</v>
      </c>
      <c r="I1266" s="194"/>
    </row>
    <row r="1267" spans="1:9" ht="19.5" x14ac:dyDescent="0.2">
      <c r="A1267" s="37" t="s">
        <v>3165</v>
      </c>
      <c r="B1267" s="38" t="s">
        <v>4246</v>
      </c>
      <c r="C1267" s="39" t="s">
        <v>56</v>
      </c>
      <c r="D1267" s="39" t="s">
        <v>4247</v>
      </c>
      <c r="E1267" s="38" t="s">
        <v>85</v>
      </c>
      <c r="F1267" s="38" t="s">
        <v>4168</v>
      </c>
      <c r="G1267" s="39">
        <v>92.19</v>
      </c>
      <c r="H1267" s="40">
        <v>3687.6</v>
      </c>
      <c r="I1267" s="194"/>
    </row>
    <row r="1268" spans="1:9" ht="19.5" x14ac:dyDescent="0.2">
      <c r="A1268" s="37" t="s">
        <v>3165</v>
      </c>
      <c r="B1268" s="38" t="s">
        <v>4248</v>
      </c>
      <c r="C1268" s="39" t="s">
        <v>56</v>
      </c>
      <c r="D1268" s="39" t="s">
        <v>4249</v>
      </c>
      <c r="E1268" s="38" t="s">
        <v>85</v>
      </c>
      <c r="F1268" s="38" t="s">
        <v>34</v>
      </c>
      <c r="G1268" s="39">
        <v>103.92</v>
      </c>
      <c r="H1268" s="40">
        <v>1558.8</v>
      </c>
      <c r="I1268" s="194"/>
    </row>
    <row r="1269" spans="1:9" ht="19.5" x14ac:dyDescent="0.2">
      <c r="A1269" s="37" t="s">
        <v>3165</v>
      </c>
      <c r="B1269" s="38" t="s">
        <v>4250</v>
      </c>
      <c r="C1269" s="39" t="s">
        <v>69</v>
      </c>
      <c r="D1269" s="39" t="s">
        <v>4251</v>
      </c>
      <c r="E1269" s="38" t="s">
        <v>71</v>
      </c>
      <c r="F1269" s="38" t="s">
        <v>6</v>
      </c>
      <c r="G1269" s="39">
        <v>2767.45</v>
      </c>
      <c r="H1269" s="40">
        <v>2767.45</v>
      </c>
      <c r="I1269" s="194"/>
    </row>
    <row r="1270" spans="1:9" x14ac:dyDescent="0.2">
      <c r="A1270" s="37" t="s">
        <v>3165</v>
      </c>
      <c r="B1270" s="38" t="s">
        <v>3432</v>
      </c>
      <c r="C1270" s="39" t="s">
        <v>56</v>
      </c>
      <c r="D1270" s="39" t="s">
        <v>3433</v>
      </c>
      <c r="E1270" s="38" t="s">
        <v>3142</v>
      </c>
      <c r="F1270" s="38" t="s">
        <v>20</v>
      </c>
      <c r="G1270" s="39">
        <v>29.06</v>
      </c>
      <c r="H1270" s="40">
        <v>232.48</v>
      </c>
      <c r="I1270" s="194"/>
    </row>
    <row r="1271" spans="1:9" x14ac:dyDescent="0.2">
      <c r="A1271" s="37" t="s">
        <v>3165</v>
      </c>
      <c r="B1271" s="38" t="s">
        <v>3429</v>
      </c>
      <c r="C1271" s="39" t="s">
        <v>56</v>
      </c>
      <c r="D1271" s="39" t="s">
        <v>3430</v>
      </c>
      <c r="E1271" s="38" t="s">
        <v>3142</v>
      </c>
      <c r="F1271" s="38" t="s">
        <v>20</v>
      </c>
      <c r="G1271" s="39">
        <v>21.65</v>
      </c>
      <c r="H1271" s="40">
        <v>173.2</v>
      </c>
      <c r="I1271" s="194"/>
    </row>
    <row r="1272" spans="1:9" ht="29.25" x14ac:dyDescent="0.2">
      <c r="A1272" s="37" t="s">
        <v>3165</v>
      </c>
      <c r="B1272" s="38" t="s">
        <v>4252</v>
      </c>
      <c r="C1272" s="39" t="s">
        <v>56</v>
      </c>
      <c r="D1272" s="39" t="s">
        <v>4253</v>
      </c>
      <c r="E1272" s="38" t="s">
        <v>71</v>
      </c>
      <c r="F1272" s="38" t="s">
        <v>6</v>
      </c>
      <c r="G1272" s="39">
        <v>28946.36</v>
      </c>
      <c r="H1272" s="40">
        <v>28946.36</v>
      </c>
      <c r="I1272" s="194"/>
    </row>
    <row r="1273" spans="1:9" ht="19.5" x14ac:dyDescent="0.2">
      <c r="A1273" s="37" t="s">
        <v>3165</v>
      </c>
      <c r="B1273" s="38" t="s">
        <v>4254</v>
      </c>
      <c r="C1273" s="39" t="s">
        <v>69</v>
      </c>
      <c r="D1273" s="39" t="s">
        <v>4255</v>
      </c>
      <c r="E1273" s="38" t="s">
        <v>85</v>
      </c>
      <c r="F1273" s="38" t="s">
        <v>34</v>
      </c>
      <c r="G1273" s="39">
        <v>50.42</v>
      </c>
      <c r="H1273" s="40">
        <v>756.3</v>
      </c>
      <c r="I1273" s="194"/>
    </row>
    <row r="1274" spans="1:9" ht="19.5" x14ac:dyDescent="0.2">
      <c r="A1274" s="37" t="s">
        <v>66</v>
      </c>
      <c r="B1274" s="38" t="s">
        <v>4256</v>
      </c>
      <c r="C1274" s="39" t="s">
        <v>3233</v>
      </c>
      <c r="D1274" s="39" t="s">
        <v>4257</v>
      </c>
      <c r="E1274" s="38" t="s">
        <v>476</v>
      </c>
      <c r="F1274" s="38" t="s">
        <v>10</v>
      </c>
      <c r="G1274" s="39">
        <v>30.18</v>
      </c>
      <c r="H1274" s="40">
        <v>90.54</v>
      </c>
      <c r="I1274" s="194"/>
    </row>
    <row r="1275" spans="1:9" ht="19.5" x14ac:dyDescent="0.2">
      <c r="A1275" s="37" t="s">
        <v>66</v>
      </c>
      <c r="B1275" s="38" t="s">
        <v>4258</v>
      </c>
      <c r="C1275" s="39" t="s">
        <v>56</v>
      </c>
      <c r="D1275" s="39" t="s">
        <v>4259</v>
      </c>
      <c r="E1275" s="38" t="s">
        <v>71</v>
      </c>
      <c r="F1275" s="38" t="s">
        <v>10</v>
      </c>
      <c r="G1275" s="39">
        <v>60.29</v>
      </c>
      <c r="H1275" s="40">
        <v>180.87</v>
      </c>
      <c r="I1275" s="194"/>
    </row>
    <row r="1276" spans="1:9" x14ac:dyDescent="0.2">
      <c r="A1276" s="37" t="s">
        <v>66</v>
      </c>
      <c r="B1276" s="38" t="s">
        <v>4260</v>
      </c>
      <c r="C1276" s="39" t="s">
        <v>3233</v>
      </c>
      <c r="D1276" s="39" t="s">
        <v>4261</v>
      </c>
      <c r="E1276" s="38" t="s">
        <v>476</v>
      </c>
      <c r="F1276" s="38" t="s">
        <v>20</v>
      </c>
      <c r="G1276" s="39">
        <v>4</v>
      </c>
      <c r="H1276" s="40">
        <v>32</v>
      </c>
      <c r="I1276" s="194"/>
    </row>
    <row r="1277" spans="1:9" x14ac:dyDescent="0.2">
      <c r="A1277" s="37" t="s">
        <v>66</v>
      </c>
      <c r="B1277" s="38" t="s">
        <v>4262</v>
      </c>
      <c r="C1277" s="39" t="s">
        <v>3233</v>
      </c>
      <c r="D1277" s="39" t="s">
        <v>4263</v>
      </c>
      <c r="E1277" s="38" t="s">
        <v>2699</v>
      </c>
      <c r="F1277" s="38" t="s">
        <v>4171</v>
      </c>
      <c r="G1277" s="39">
        <v>6</v>
      </c>
      <c r="H1277" s="40">
        <v>120</v>
      </c>
      <c r="I1277" s="194"/>
    </row>
    <row r="1278" spans="1:9" x14ac:dyDescent="0.2">
      <c r="A1278" s="37" t="s">
        <v>66</v>
      </c>
      <c r="B1278" s="38" t="s">
        <v>4264</v>
      </c>
      <c r="C1278" s="39" t="s">
        <v>3341</v>
      </c>
      <c r="D1278" s="39" t="s">
        <v>4265</v>
      </c>
      <c r="E1278" s="38" t="s">
        <v>71</v>
      </c>
      <c r="F1278" s="38" t="s">
        <v>10</v>
      </c>
      <c r="G1278" s="39">
        <v>12.31</v>
      </c>
      <c r="H1278" s="40">
        <v>36.93</v>
      </c>
      <c r="I1278" s="194"/>
    </row>
    <row r="1279" spans="1:9" x14ac:dyDescent="0.2">
      <c r="A1279" s="37" t="s">
        <v>66</v>
      </c>
      <c r="B1279" s="38" t="s">
        <v>4266</v>
      </c>
      <c r="C1279" s="39" t="s">
        <v>3233</v>
      </c>
      <c r="D1279" s="39" t="s">
        <v>4267</v>
      </c>
      <c r="E1279" s="38" t="s">
        <v>476</v>
      </c>
      <c r="F1279" s="38" t="s">
        <v>18</v>
      </c>
      <c r="G1279" s="39">
        <v>31</v>
      </c>
      <c r="H1279" s="40">
        <v>217</v>
      </c>
      <c r="I1279" s="194"/>
    </row>
    <row r="1280" spans="1:9" x14ac:dyDescent="0.2">
      <c r="A1280" s="37" t="s">
        <v>66</v>
      </c>
      <c r="B1280" s="38" t="s">
        <v>4268</v>
      </c>
      <c r="C1280" s="39" t="s">
        <v>3233</v>
      </c>
      <c r="D1280" s="39" t="s">
        <v>4269</v>
      </c>
      <c r="E1280" s="38" t="s">
        <v>476</v>
      </c>
      <c r="F1280" s="38" t="s">
        <v>6</v>
      </c>
      <c r="G1280" s="39">
        <v>14</v>
      </c>
      <c r="H1280" s="40">
        <v>14</v>
      </c>
      <c r="I1280" s="194"/>
    </row>
    <row r="1281" spans="1:9" x14ac:dyDescent="0.2">
      <c r="A1281" s="37" t="s">
        <v>66</v>
      </c>
      <c r="B1281" s="38" t="s">
        <v>4270</v>
      </c>
      <c r="C1281" s="39" t="s">
        <v>56</v>
      </c>
      <c r="D1281" s="39" t="s">
        <v>4271</v>
      </c>
      <c r="E1281" s="38" t="s">
        <v>71</v>
      </c>
      <c r="F1281" s="38" t="s">
        <v>6</v>
      </c>
      <c r="G1281" s="39">
        <v>6.77</v>
      </c>
      <c r="H1281" s="40">
        <v>6.77</v>
      </c>
      <c r="I1281" s="194"/>
    </row>
    <row r="1282" spans="1:9" x14ac:dyDescent="0.2">
      <c r="A1282" s="37" t="s">
        <v>66</v>
      </c>
      <c r="B1282" s="38" t="s">
        <v>4272</v>
      </c>
      <c r="C1282" s="39" t="s">
        <v>3233</v>
      </c>
      <c r="D1282" s="39" t="s">
        <v>4273</v>
      </c>
      <c r="E1282" s="38" t="s">
        <v>476</v>
      </c>
      <c r="F1282" s="38" t="s">
        <v>10</v>
      </c>
      <c r="G1282" s="39">
        <v>64.2</v>
      </c>
      <c r="H1282" s="40">
        <v>192.6</v>
      </c>
      <c r="I1282" s="194"/>
    </row>
    <row r="1283" spans="1:9" x14ac:dyDescent="0.2">
      <c r="A1283" s="37" t="s">
        <v>66</v>
      </c>
      <c r="B1283" s="38" t="s">
        <v>4274</v>
      </c>
      <c r="C1283" s="39" t="s">
        <v>3233</v>
      </c>
      <c r="D1283" s="39" t="s">
        <v>4275</v>
      </c>
      <c r="E1283" s="38" t="s">
        <v>476</v>
      </c>
      <c r="F1283" s="38" t="s">
        <v>6</v>
      </c>
      <c r="G1283" s="39">
        <v>198</v>
      </c>
      <c r="H1283" s="40">
        <v>198</v>
      </c>
      <c r="I1283" s="194"/>
    </row>
    <row r="1284" spans="1:9" x14ac:dyDescent="0.2">
      <c r="A1284" s="37" t="s">
        <v>66</v>
      </c>
      <c r="B1284" s="38" t="s">
        <v>4276</v>
      </c>
      <c r="C1284" s="39" t="s">
        <v>3233</v>
      </c>
      <c r="D1284" s="39" t="s">
        <v>4277</v>
      </c>
      <c r="E1284" s="38" t="s">
        <v>476</v>
      </c>
      <c r="F1284" s="38" t="s">
        <v>10</v>
      </c>
      <c r="G1284" s="39">
        <v>20.190000000000001</v>
      </c>
      <c r="H1284" s="40">
        <v>60.57</v>
      </c>
      <c r="I1284" s="194"/>
    </row>
    <row r="1285" spans="1:9" ht="19.5" x14ac:dyDescent="0.2">
      <c r="A1285" s="37" t="s">
        <v>66</v>
      </c>
      <c r="B1285" s="38" t="s">
        <v>4278</v>
      </c>
      <c r="C1285" s="39" t="s">
        <v>3233</v>
      </c>
      <c r="D1285" s="39" t="s">
        <v>4279</v>
      </c>
      <c r="E1285" s="38" t="s">
        <v>476</v>
      </c>
      <c r="F1285" s="38" t="s">
        <v>10</v>
      </c>
      <c r="G1285" s="39">
        <v>44.1</v>
      </c>
      <c r="H1285" s="40">
        <v>132.30000000000001</v>
      </c>
      <c r="I1285" s="194"/>
    </row>
    <row r="1286" spans="1:9" x14ac:dyDescent="0.2">
      <c r="A1286" s="37" t="s">
        <v>66</v>
      </c>
      <c r="B1286" s="38" t="s">
        <v>4280</v>
      </c>
      <c r="C1286" s="39" t="s">
        <v>3233</v>
      </c>
      <c r="D1286" s="39" t="s">
        <v>4281</v>
      </c>
      <c r="E1286" s="38" t="s">
        <v>1799</v>
      </c>
      <c r="F1286" s="38" t="s">
        <v>10</v>
      </c>
      <c r="G1286" s="39">
        <v>235.46</v>
      </c>
      <c r="H1286" s="40">
        <v>706.38</v>
      </c>
      <c r="I1286" s="194"/>
    </row>
    <row r="1287" spans="1:9" x14ac:dyDescent="0.2">
      <c r="A1287" s="37" t="s">
        <v>66</v>
      </c>
      <c r="B1287" s="38" t="s">
        <v>4282</v>
      </c>
      <c r="C1287" s="39" t="s">
        <v>56</v>
      </c>
      <c r="D1287" s="39" t="s">
        <v>4283</v>
      </c>
      <c r="E1287" s="38" t="s">
        <v>71</v>
      </c>
      <c r="F1287" s="38" t="s">
        <v>10</v>
      </c>
      <c r="G1287" s="39">
        <v>89.38</v>
      </c>
      <c r="H1287" s="40">
        <v>268.14</v>
      </c>
      <c r="I1287" s="194"/>
    </row>
    <row r="1288" spans="1:9" ht="19.5" x14ac:dyDescent="0.2">
      <c r="A1288" s="37" t="s">
        <v>66</v>
      </c>
      <c r="B1288" s="38" t="s">
        <v>4256</v>
      </c>
      <c r="C1288" s="39" t="s">
        <v>3233</v>
      </c>
      <c r="D1288" s="39" t="s">
        <v>4257</v>
      </c>
      <c r="E1288" s="38" t="s">
        <v>476</v>
      </c>
      <c r="F1288" s="38" t="s">
        <v>10</v>
      </c>
      <c r="G1288" s="39">
        <v>30.18</v>
      </c>
      <c r="H1288" s="40">
        <v>90.54</v>
      </c>
      <c r="I1288" s="194"/>
    </row>
    <row r="1289" spans="1:9" ht="19.5" x14ac:dyDescent="0.2">
      <c r="A1289" s="37" t="s">
        <v>66</v>
      </c>
      <c r="B1289" s="38" t="s">
        <v>4284</v>
      </c>
      <c r="C1289" s="39" t="s">
        <v>56</v>
      </c>
      <c r="D1289" s="39" t="s">
        <v>4285</v>
      </c>
      <c r="E1289" s="38" t="s">
        <v>71</v>
      </c>
      <c r="F1289" s="38" t="s">
        <v>8</v>
      </c>
      <c r="G1289" s="39">
        <v>278.22000000000003</v>
      </c>
      <c r="H1289" s="40">
        <v>556.44000000000005</v>
      </c>
      <c r="I1289" s="194"/>
    </row>
    <row r="1290" spans="1:9" x14ac:dyDescent="0.2">
      <c r="A1290" s="37" t="s">
        <v>66</v>
      </c>
      <c r="B1290" s="38" t="s">
        <v>4286</v>
      </c>
      <c r="C1290" s="39" t="s">
        <v>3341</v>
      </c>
      <c r="D1290" s="39" t="s">
        <v>4287</v>
      </c>
      <c r="E1290" s="38" t="s">
        <v>71</v>
      </c>
      <c r="F1290" s="38" t="s">
        <v>24</v>
      </c>
      <c r="G1290" s="39">
        <v>9.5</v>
      </c>
      <c r="H1290" s="40">
        <v>95</v>
      </c>
      <c r="I1290" s="194"/>
    </row>
    <row r="1291" spans="1:9" x14ac:dyDescent="0.2">
      <c r="A1291" s="37" t="s">
        <v>66</v>
      </c>
      <c r="B1291" s="38" t="s">
        <v>4288</v>
      </c>
      <c r="C1291" s="39" t="s">
        <v>3233</v>
      </c>
      <c r="D1291" s="39" t="s">
        <v>4289</v>
      </c>
      <c r="E1291" s="38" t="s">
        <v>476</v>
      </c>
      <c r="F1291" s="38" t="s">
        <v>6</v>
      </c>
      <c r="G1291" s="39">
        <v>2965.2</v>
      </c>
      <c r="H1291" s="40">
        <v>2965.2</v>
      </c>
      <c r="I1291" s="194"/>
    </row>
    <row r="1292" spans="1:9" x14ac:dyDescent="0.2">
      <c r="A1292" s="37" t="s">
        <v>66</v>
      </c>
      <c r="B1292" s="38" t="s">
        <v>4290</v>
      </c>
      <c r="C1292" s="39" t="s">
        <v>3233</v>
      </c>
      <c r="D1292" s="39" t="s">
        <v>4291</v>
      </c>
      <c r="E1292" s="38" t="s">
        <v>476</v>
      </c>
      <c r="F1292" s="38" t="s">
        <v>6</v>
      </c>
      <c r="G1292" s="39">
        <v>1739.35</v>
      </c>
      <c r="H1292" s="40">
        <v>1739.35</v>
      </c>
      <c r="I1292" s="194"/>
    </row>
    <row r="1293" spans="1:9" ht="19.5" x14ac:dyDescent="0.2">
      <c r="A1293" s="37" t="s">
        <v>66</v>
      </c>
      <c r="B1293" s="38" t="s">
        <v>4292</v>
      </c>
      <c r="C1293" s="39" t="s">
        <v>3493</v>
      </c>
      <c r="D1293" s="39" t="s">
        <v>4293</v>
      </c>
      <c r="E1293" s="38" t="s">
        <v>71</v>
      </c>
      <c r="F1293" s="38" t="s">
        <v>24</v>
      </c>
      <c r="G1293" s="39">
        <v>2.2799999999999998</v>
      </c>
      <c r="H1293" s="40">
        <v>22.8</v>
      </c>
      <c r="I1293" s="194"/>
    </row>
    <row r="1294" spans="1:9" ht="19.5" x14ac:dyDescent="0.2">
      <c r="A1294" s="37" t="s">
        <v>66</v>
      </c>
      <c r="B1294" s="38" t="s">
        <v>4294</v>
      </c>
      <c r="C1294" s="39" t="s">
        <v>56</v>
      </c>
      <c r="D1294" s="39" t="s">
        <v>4295</v>
      </c>
      <c r="E1294" s="38" t="s">
        <v>71</v>
      </c>
      <c r="F1294" s="38" t="s">
        <v>16</v>
      </c>
      <c r="G1294" s="39">
        <v>19.75</v>
      </c>
      <c r="H1294" s="40">
        <v>118.5</v>
      </c>
      <c r="I1294" s="194"/>
    </row>
    <row r="1295" spans="1:9" ht="19.5" x14ac:dyDescent="0.2">
      <c r="A1295" s="37" t="s">
        <v>66</v>
      </c>
      <c r="B1295" s="38" t="s">
        <v>4296</v>
      </c>
      <c r="C1295" s="39" t="s">
        <v>56</v>
      </c>
      <c r="D1295" s="39" t="s">
        <v>4297</v>
      </c>
      <c r="E1295" s="38" t="s">
        <v>71</v>
      </c>
      <c r="F1295" s="38" t="s">
        <v>6</v>
      </c>
      <c r="G1295" s="39">
        <v>170.89</v>
      </c>
      <c r="H1295" s="40">
        <v>170.89</v>
      </c>
      <c r="I1295" s="194"/>
    </row>
    <row r="1296" spans="1:9" x14ac:dyDescent="0.2">
      <c r="A1296" s="37" t="s">
        <v>66</v>
      </c>
      <c r="B1296" s="38" t="s">
        <v>4298</v>
      </c>
      <c r="C1296" s="39" t="s">
        <v>3341</v>
      </c>
      <c r="D1296" s="39" t="s">
        <v>4299</v>
      </c>
      <c r="E1296" s="38" t="s">
        <v>85</v>
      </c>
      <c r="F1296" s="38" t="s">
        <v>22</v>
      </c>
      <c r="G1296" s="39">
        <v>160.09</v>
      </c>
      <c r="H1296" s="40">
        <v>1440.81</v>
      </c>
      <c r="I1296" s="194"/>
    </row>
    <row r="1297" spans="1:9" x14ac:dyDescent="0.2">
      <c r="A1297" s="37" t="s">
        <v>66</v>
      </c>
      <c r="B1297" s="38" t="s">
        <v>4300</v>
      </c>
      <c r="C1297" s="39" t="s">
        <v>56</v>
      </c>
      <c r="D1297" s="39" t="s">
        <v>4301</v>
      </c>
      <c r="E1297" s="38" t="s">
        <v>71</v>
      </c>
      <c r="F1297" s="38" t="s">
        <v>10</v>
      </c>
      <c r="G1297" s="39">
        <v>159.5</v>
      </c>
      <c r="H1297" s="40">
        <v>478.5</v>
      </c>
      <c r="I1297" s="194"/>
    </row>
    <row r="1298" spans="1:9" x14ac:dyDescent="0.2">
      <c r="A1298" s="37" t="s">
        <v>66</v>
      </c>
      <c r="B1298" s="38" t="s">
        <v>4302</v>
      </c>
      <c r="C1298" s="39" t="s">
        <v>56</v>
      </c>
      <c r="D1298" s="39" t="s">
        <v>4303</v>
      </c>
      <c r="E1298" s="38" t="s">
        <v>71</v>
      </c>
      <c r="F1298" s="38" t="s">
        <v>8</v>
      </c>
      <c r="G1298" s="39">
        <v>147.44</v>
      </c>
      <c r="H1298" s="40">
        <v>294.88</v>
      </c>
      <c r="I1298" s="194"/>
    </row>
    <row r="1299" spans="1:9" x14ac:dyDescent="0.2">
      <c r="A1299" s="37" t="s">
        <v>66</v>
      </c>
      <c r="B1299" s="38" t="s">
        <v>4304</v>
      </c>
      <c r="C1299" s="39" t="s">
        <v>3233</v>
      </c>
      <c r="D1299" s="39" t="s">
        <v>4305</v>
      </c>
      <c r="E1299" s="38" t="s">
        <v>1799</v>
      </c>
      <c r="F1299" s="38" t="s">
        <v>12</v>
      </c>
      <c r="G1299" s="39">
        <v>7.69</v>
      </c>
      <c r="H1299" s="40">
        <v>30.76</v>
      </c>
      <c r="I1299" s="194"/>
    </row>
    <row r="1300" spans="1:9" ht="19.5" x14ac:dyDescent="0.2">
      <c r="A1300" s="37" t="s">
        <v>66</v>
      </c>
      <c r="B1300" s="38" t="s">
        <v>4306</v>
      </c>
      <c r="C1300" s="39" t="s">
        <v>3233</v>
      </c>
      <c r="D1300" s="39" t="s">
        <v>4307</v>
      </c>
      <c r="E1300" s="38" t="s">
        <v>476</v>
      </c>
      <c r="F1300" s="38" t="s">
        <v>10</v>
      </c>
      <c r="G1300" s="39">
        <v>7.09</v>
      </c>
      <c r="H1300" s="40">
        <v>21.27</v>
      </c>
      <c r="I1300" s="194"/>
    </row>
    <row r="1301" spans="1:9" ht="29.25" x14ac:dyDescent="0.2">
      <c r="A1301" s="37" t="s">
        <v>66</v>
      </c>
      <c r="B1301" s="38" t="s">
        <v>4308</v>
      </c>
      <c r="C1301" s="39" t="s">
        <v>4774</v>
      </c>
      <c r="D1301" s="39" t="s">
        <v>4309</v>
      </c>
      <c r="E1301" s="38" t="s">
        <v>71</v>
      </c>
      <c r="F1301" s="38" t="s">
        <v>6</v>
      </c>
      <c r="G1301" s="39">
        <v>704.49</v>
      </c>
      <c r="H1301" s="40">
        <v>704.49</v>
      </c>
      <c r="I1301" s="194"/>
    </row>
    <row r="1302" spans="1:9" x14ac:dyDescent="0.2">
      <c r="A1302" s="37" t="s">
        <v>66</v>
      </c>
      <c r="B1302" s="38" t="s">
        <v>4310</v>
      </c>
      <c r="C1302" s="39" t="s">
        <v>56</v>
      </c>
      <c r="D1302" s="39" t="s">
        <v>4311</v>
      </c>
      <c r="E1302" s="38" t="s">
        <v>71</v>
      </c>
      <c r="F1302" s="38" t="s">
        <v>12</v>
      </c>
      <c r="G1302" s="39">
        <v>25.68</v>
      </c>
      <c r="H1302" s="40">
        <v>102.72</v>
      </c>
      <c r="I1302" s="194"/>
    </row>
    <row r="1303" spans="1:9" x14ac:dyDescent="0.2">
      <c r="A1303" s="37" t="s">
        <v>66</v>
      </c>
      <c r="B1303" s="38" t="s">
        <v>4312</v>
      </c>
      <c r="C1303" s="39" t="s">
        <v>56</v>
      </c>
      <c r="D1303" s="39" t="s">
        <v>4313</v>
      </c>
      <c r="E1303" s="38" t="s">
        <v>114</v>
      </c>
      <c r="F1303" s="38" t="s">
        <v>8</v>
      </c>
      <c r="G1303" s="39">
        <v>19.43</v>
      </c>
      <c r="H1303" s="40">
        <v>38.86</v>
      </c>
      <c r="I1303" s="194"/>
    </row>
    <row r="1304" spans="1:9" x14ac:dyDescent="0.2">
      <c r="A1304" s="37" t="s">
        <v>66</v>
      </c>
      <c r="B1304" s="38" t="s">
        <v>4314</v>
      </c>
      <c r="C1304" s="39" t="s">
        <v>3233</v>
      </c>
      <c r="D1304" s="39" t="s">
        <v>4315</v>
      </c>
      <c r="E1304" s="38" t="s">
        <v>476</v>
      </c>
      <c r="F1304" s="38" t="s">
        <v>24</v>
      </c>
      <c r="G1304" s="39">
        <v>29.6</v>
      </c>
      <c r="H1304" s="40">
        <v>296</v>
      </c>
      <c r="I1304" s="194"/>
    </row>
    <row r="1305" spans="1:9" x14ac:dyDescent="0.2">
      <c r="A1305" s="37" t="s">
        <v>66</v>
      </c>
      <c r="B1305" s="38" t="s">
        <v>4316</v>
      </c>
      <c r="C1305" s="39" t="s">
        <v>3233</v>
      </c>
      <c r="D1305" s="39" t="s">
        <v>4317</v>
      </c>
      <c r="E1305" s="38" t="s">
        <v>2699</v>
      </c>
      <c r="F1305" s="38" t="s">
        <v>3488</v>
      </c>
      <c r="G1305" s="39">
        <v>15</v>
      </c>
      <c r="H1305" s="40">
        <v>900</v>
      </c>
      <c r="I1305" s="194"/>
    </row>
    <row r="1306" spans="1:9" ht="19.5" x14ac:dyDescent="0.2">
      <c r="A1306" s="37" t="s">
        <v>66</v>
      </c>
      <c r="B1306" s="38" t="s">
        <v>4256</v>
      </c>
      <c r="C1306" s="39" t="s">
        <v>3233</v>
      </c>
      <c r="D1306" s="39" t="s">
        <v>4257</v>
      </c>
      <c r="E1306" s="38" t="s">
        <v>476</v>
      </c>
      <c r="F1306" s="38" t="s">
        <v>12</v>
      </c>
      <c r="G1306" s="39">
        <v>30.18</v>
      </c>
      <c r="H1306" s="40">
        <v>120.72</v>
      </c>
      <c r="I1306" s="194"/>
    </row>
    <row r="1307" spans="1:9" x14ac:dyDescent="0.2">
      <c r="A1307" s="37" t="s">
        <v>66</v>
      </c>
      <c r="B1307" s="38" t="s">
        <v>4318</v>
      </c>
      <c r="C1307" s="39" t="s">
        <v>56</v>
      </c>
      <c r="D1307" s="39" t="s">
        <v>4319</v>
      </c>
      <c r="E1307" s="38" t="s">
        <v>85</v>
      </c>
      <c r="F1307" s="38" t="s">
        <v>28</v>
      </c>
      <c r="G1307" s="39">
        <v>2.57</v>
      </c>
      <c r="H1307" s="40">
        <v>30.84</v>
      </c>
      <c r="I1307" s="194"/>
    </row>
    <row r="1308" spans="1:9" x14ac:dyDescent="0.2">
      <c r="A1308" s="37" t="s">
        <v>2941</v>
      </c>
      <c r="B1308" s="38" t="s">
        <v>42</v>
      </c>
      <c r="C1308" s="39" t="s">
        <v>43</v>
      </c>
      <c r="D1308" s="39" t="s">
        <v>3</v>
      </c>
      <c r="E1308" s="38" t="s">
        <v>44</v>
      </c>
      <c r="F1308" s="38" t="s">
        <v>45</v>
      </c>
      <c r="G1308" s="39" t="s">
        <v>46</v>
      </c>
      <c r="H1308" s="40" t="s">
        <v>4</v>
      </c>
      <c r="I1308" s="194"/>
    </row>
    <row r="1309" spans="1:9" x14ac:dyDescent="0.2">
      <c r="A1309" s="37" t="s">
        <v>60</v>
      </c>
      <c r="B1309" s="38" t="s">
        <v>2942</v>
      </c>
      <c r="C1309" s="39" t="s">
        <v>69</v>
      </c>
      <c r="D1309" s="39" t="s">
        <v>2943</v>
      </c>
      <c r="E1309" s="38" t="s">
        <v>71</v>
      </c>
      <c r="F1309" s="38" t="s">
        <v>6</v>
      </c>
      <c r="G1309" s="39">
        <v>26163.43</v>
      </c>
      <c r="H1309" s="40">
        <v>26163.43</v>
      </c>
      <c r="I1309" s="194"/>
    </row>
    <row r="1310" spans="1:9" ht="19.5" x14ac:dyDescent="0.2">
      <c r="A1310" s="37" t="s">
        <v>3165</v>
      </c>
      <c r="B1310" s="38" t="s">
        <v>4246</v>
      </c>
      <c r="C1310" s="39" t="s">
        <v>56</v>
      </c>
      <c r="D1310" s="39" t="s">
        <v>4247</v>
      </c>
      <c r="E1310" s="38" t="s">
        <v>85</v>
      </c>
      <c r="F1310" s="38" t="s">
        <v>4168</v>
      </c>
      <c r="G1310" s="39">
        <v>92.19</v>
      </c>
      <c r="H1310" s="40">
        <v>3687.6</v>
      </c>
      <c r="I1310" s="194"/>
    </row>
    <row r="1311" spans="1:9" ht="19.5" x14ac:dyDescent="0.2">
      <c r="A1311" s="37" t="s">
        <v>3165</v>
      </c>
      <c r="B1311" s="38" t="s">
        <v>4248</v>
      </c>
      <c r="C1311" s="39" t="s">
        <v>56</v>
      </c>
      <c r="D1311" s="39" t="s">
        <v>4249</v>
      </c>
      <c r="E1311" s="38" t="s">
        <v>85</v>
      </c>
      <c r="F1311" s="38" t="s">
        <v>34</v>
      </c>
      <c r="G1311" s="39">
        <v>103.92</v>
      </c>
      <c r="H1311" s="40">
        <v>1558.8</v>
      </c>
      <c r="I1311" s="194"/>
    </row>
    <row r="1312" spans="1:9" ht="19.5" x14ac:dyDescent="0.2">
      <c r="A1312" s="37" t="s">
        <v>3165</v>
      </c>
      <c r="B1312" s="38" t="s">
        <v>4250</v>
      </c>
      <c r="C1312" s="39" t="s">
        <v>69</v>
      </c>
      <c r="D1312" s="39" t="s">
        <v>4251</v>
      </c>
      <c r="E1312" s="38" t="s">
        <v>71</v>
      </c>
      <c r="F1312" s="38" t="s">
        <v>6</v>
      </c>
      <c r="G1312" s="39">
        <v>2767.45</v>
      </c>
      <c r="H1312" s="40">
        <v>2767.45</v>
      </c>
      <c r="I1312" s="194"/>
    </row>
    <row r="1313" spans="1:9" x14ac:dyDescent="0.2">
      <c r="A1313" s="37" t="s">
        <v>3165</v>
      </c>
      <c r="B1313" s="38" t="s">
        <v>3432</v>
      </c>
      <c r="C1313" s="39" t="s">
        <v>56</v>
      </c>
      <c r="D1313" s="39" t="s">
        <v>3433</v>
      </c>
      <c r="E1313" s="38" t="s">
        <v>3142</v>
      </c>
      <c r="F1313" s="38" t="s">
        <v>20</v>
      </c>
      <c r="G1313" s="39">
        <v>29.06</v>
      </c>
      <c r="H1313" s="40">
        <v>232.48</v>
      </c>
      <c r="I1313" s="194"/>
    </row>
    <row r="1314" spans="1:9" x14ac:dyDescent="0.2">
      <c r="A1314" s="37" t="s">
        <v>3165</v>
      </c>
      <c r="B1314" s="38" t="s">
        <v>3429</v>
      </c>
      <c r="C1314" s="39" t="s">
        <v>56</v>
      </c>
      <c r="D1314" s="39" t="s">
        <v>3430</v>
      </c>
      <c r="E1314" s="38" t="s">
        <v>3142</v>
      </c>
      <c r="F1314" s="38" t="s">
        <v>20</v>
      </c>
      <c r="G1314" s="39">
        <v>21.65</v>
      </c>
      <c r="H1314" s="40">
        <v>173.2</v>
      </c>
      <c r="I1314" s="194"/>
    </row>
    <row r="1315" spans="1:9" x14ac:dyDescent="0.2">
      <c r="A1315" s="37" t="s">
        <v>3165</v>
      </c>
      <c r="B1315" s="38" t="s">
        <v>4320</v>
      </c>
      <c r="C1315" s="39" t="s">
        <v>69</v>
      </c>
      <c r="D1315" s="39" t="s">
        <v>4321</v>
      </c>
      <c r="E1315" s="38" t="s">
        <v>71</v>
      </c>
      <c r="F1315" s="38" t="s">
        <v>6</v>
      </c>
      <c r="G1315" s="39">
        <v>4512.93</v>
      </c>
      <c r="H1315" s="40">
        <v>4512.93</v>
      </c>
      <c r="I1315" s="194"/>
    </row>
    <row r="1316" spans="1:9" ht="19.5" x14ac:dyDescent="0.2">
      <c r="A1316" s="37" t="s">
        <v>3165</v>
      </c>
      <c r="B1316" s="38" t="s">
        <v>4254</v>
      </c>
      <c r="C1316" s="39" t="s">
        <v>69</v>
      </c>
      <c r="D1316" s="39" t="s">
        <v>4255</v>
      </c>
      <c r="E1316" s="38" t="s">
        <v>85</v>
      </c>
      <c r="F1316" s="38" t="s">
        <v>34</v>
      </c>
      <c r="G1316" s="39">
        <v>50.42</v>
      </c>
      <c r="H1316" s="40">
        <v>756.3</v>
      </c>
      <c r="I1316" s="194"/>
    </row>
    <row r="1317" spans="1:9" ht="19.5" x14ac:dyDescent="0.2">
      <c r="A1317" s="37" t="s">
        <v>66</v>
      </c>
      <c r="B1317" s="38" t="s">
        <v>4256</v>
      </c>
      <c r="C1317" s="39" t="s">
        <v>3233</v>
      </c>
      <c r="D1317" s="39" t="s">
        <v>4257</v>
      </c>
      <c r="E1317" s="38" t="s">
        <v>476</v>
      </c>
      <c r="F1317" s="38" t="s">
        <v>10</v>
      </c>
      <c r="G1317" s="39">
        <v>30.18</v>
      </c>
      <c r="H1317" s="40">
        <v>90.54</v>
      </c>
      <c r="I1317" s="194"/>
    </row>
    <row r="1318" spans="1:9" ht="19.5" x14ac:dyDescent="0.2">
      <c r="A1318" s="37" t="s">
        <v>66</v>
      </c>
      <c r="B1318" s="38" t="s">
        <v>4258</v>
      </c>
      <c r="C1318" s="39" t="s">
        <v>56</v>
      </c>
      <c r="D1318" s="39" t="s">
        <v>4259</v>
      </c>
      <c r="E1318" s="38" t="s">
        <v>71</v>
      </c>
      <c r="F1318" s="38" t="s">
        <v>10</v>
      </c>
      <c r="G1318" s="39">
        <v>60.29</v>
      </c>
      <c r="H1318" s="40">
        <v>180.87</v>
      </c>
      <c r="I1318" s="194"/>
    </row>
    <row r="1319" spans="1:9" x14ac:dyDescent="0.2">
      <c r="A1319" s="37" t="s">
        <v>66</v>
      </c>
      <c r="B1319" s="38" t="s">
        <v>4260</v>
      </c>
      <c r="C1319" s="39" t="s">
        <v>3233</v>
      </c>
      <c r="D1319" s="39" t="s">
        <v>4261</v>
      </c>
      <c r="E1319" s="38" t="s">
        <v>476</v>
      </c>
      <c r="F1319" s="38" t="s">
        <v>20</v>
      </c>
      <c r="G1319" s="39">
        <v>4</v>
      </c>
      <c r="H1319" s="40">
        <v>32</v>
      </c>
      <c r="I1319" s="194"/>
    </row>
    <row r="1320" spans="1:9" x14ac:dyDescent="0.2">
      <c r="A1320" s="37" t="s">
        <v>66</v>
      </c>
      <c r="B1320" s="38" t="s">
        <v>4262</v>
      </c>
      <c r="C1320" s="39" t="s">
        <v>3233</v>
      </c>
      <c r="D1320" s="39" t="s">
        <v>4263</v>
      </c>
      <c r="E1320" s="38" t="s">
        <v>2699</v>
      </c>
      <c r="F1320" s="38" t="s">
        <v>4171</v>
      </c>
      <c r="G1320" s="39">
        <v>6</v>
      </c>
      <c r="H1320" s="40">
        <v>120</v>
      </c>
      <c r="I1320" s="194"/>
    </row>
    <row r="1321" spans="1:9" x14ac:dyDescent="0.2">
      <c r="A1321" s="37" t="s">
        <v>66</v>
      </c>
      <c r="B1321" s="38" t="s">
        <v>4264</v>
      </c>
      <c r="C1321" s="39" t="s">
        <v>3341</v>
      </c>
      <c r="D1321" s="39" t="s">
        <v>4265</v>
      </c>
      <c r="E1321" s="38" t="s">
        <v>71</v>
      </c>
      <c r="F1321" s="38" t="s">
        <v>10</v>
      </c>
      <c r="G1321" s="39">
        <v>12.31</v>
      </c>
      <c r="H1321" s="40">
        <v>36.93</v>
      </c>
      <c r="I1321" s="194"/>
    </row>
    <row r="1322" spans="1:9" x14ac:dyDescent="0.2">
      <c r="A1322" s="37" t="s">
        <v>66</v>
      </c>
      <c r="B1322" s="38" t="s">
        <v>4266</v>
      </c>
      <c r="C1322" s="39" t="s">
        <v>3233</v>
      </c>
      <c r="D1322" s="39" t="s">
        <v>4267</v>
      </c>
      <c r="E1322" s="38" t="s">
        <v>476</v>
      </c>
      <c r="F1322" s="38" t="s">
        <v>18</v>
      </c>
      <c r="G1322" s="39">
        <v>31</v>
      </c>
      <c r="H1322" s="40">
        <v>217</v>
      </c>
      <c r="I1322" s="194"/>
    </row>
    <row r="1323" spans="1:9" x14ac:dyDescent="0.2">
      <c r="A1323" s="37" t="s">
        <v>66</v>
      </c>
      <c r="B1323" s="38" t="s">
        <v>4268</v>
      </c>
      <c r="C1323" s="39" t="s">
        <v>3233</v>
      </c>
      <c r="D1323" s="39" t="s">
        <v>4269</v>
      </c>
      <c r="E1323" s="38" t="s">
        <v>476</v>
      </c>
      <c r="F1323" s="38" t="s">
        <v>6</v>
      </c>
      <c r="G1323" s="39">
        <v>14</v>
      </c>
      <c r="H1323" s="40">
        <v>14</v>
      </c>
      <c r="I1323" s="194"/>
    </row>
    <row r="1324" spans="1:9" x14ac:dyDescent="0.2">
      <c r="A1324" s="37" t="s">
        <v>66</v>
      </c>
      <c r="B1324" s="38" t="s">
        <v>4270</v>
      </c>
      <c r="C1324" s="39" t="s">
        <v>56</v>
      </c>
      <c r="D1324" s="39" t="s">
        <v>4271</v>
      </c>
      <c r="E1324" s="38" t="s">
        <v>71</v>
      </c>
      <c r="F1324" s="38" t="s">
        <v>6</v>
      </c>
      <c r="G1324" s="39">
        <v>6.77</v>
      </c>
      <c r="H1324" s="40">
        <v>6.77</v>
      </c>
      <c r="I1324" s="194"/>
    </row>
    <row r="1325" spans="1:9" x14ac:dyDescent="0.2">
      <c r="A1325" s="37" t="s">
        <v>66</v>
      </c>
      <c r="B1325" s="38" t="s">
        <v>4272</v>
      </c>
      <c r="C1325" s="39" t="s">
        <v>3233</v>
      </c>
      <c r="D1325" s="39" t="s">
        <v>4273</v>
      </c>
      <c r="E1325" s="38" t="s">
        <v>476</v>
      </c>
      <c r="F1325" s="38" t="s">
        <v>10</v>
      </c>
      <c r="G1325" s="39">
        <v>64.2</v>
      </c>
      <c r="H1325" s="40">
        <v>192.6</v>
      </c>
      <c r="I1325" s="194"/>
    </row>
    <row r="1326" spans="1:9" x14ac:dyDescent="0.2">
      <c r="A1326" s="37" t="s">
        <v>66</v>
      </c>
      <c r="B1326" s="38" t="s">
        <v>4274</v>
      </c>
      <c r="C1326" s="39" t="s">
        <v>3233</v>
      </c>
      <c r="D1326" s="39" t="s">
        <v>4275</v>
      </c>
      <c r="E1326" s="38" t="s">
        <v>476</v>
      </c>
      <c r="F1326" s="38" t="s">
        <v>6</v>
      </c>
      <c r="G1326" s="39">
        <v>198</v>
      </c>
      <c r="H1326" s="40">
        <v>198</v>
      </c>
      <c r="I1326" s="194"/>
    </row>
    <row r="1327" spans="1:9" x14ac:dyDescent="0.2">
      <c r="A1327" s="37" t="s">
        <v>66</v>
      </c>
      <c r="B1327" s="38" t="s">
        <v>4276</v>
      </c>
      <c r="C1327" s="39" t="s">
        <v>3233</v>
      </c>
      <c r="D1327" s="39" t="s">
        <v>4277</v>
      </c>
      <c r="E1327" s="38" t="s">
        <v>476</v>
      </c>
      <c r="F1327" s="38" t="s">
        <v>10</v>
      </c>
      <c r="G1327" s="39">
        <v>20.190000000000001</v>
      </c>
      <c r="H1327" s="40">
        <v>60.57</v>
      </c>
      <c r="I1327" s="194"/>
    </row>
    <row r="1328" spans="1:9" ht="19.5" x14ac:dyDescent="0.2">
      <c r="A1328" s="37" t="s">
        <v>66</v>
      </c>
      <c r="B1328" s="38" t="s">
        <v>4278</v>
      </c>
      <c r="C1328" s="39" t="s">
        <v>3233</v>
      </c>
      <c r="D1328" s="39" t="s">
        <v>4279</v>
      </c>
      <c r="E1328" s="38" t="s">
        <v>476</v>
      </c>
      <c r="F1328" s="38" t="s">
        <v>10</v>
      </c>
      <c r="G1328" s="39">
        <v>44.1</v>
      </c>
      <c r="H1328" s="40">
        <v>132.30000000000001</v>
      </c>
      <c r="I1328" s="194"/>
    </row>
    <row r="1329" spans="1:9" x14ac:dyDescent="0.2">
      <c r="A1329" s="37" t="s">
        <v>66</v>
      </c>
      <c r="B1329" s="38" t="s">
        <v>4280</v>
      </c>
      <c r="C1329" s="39" t="s">
        <v>3233</v>
      </c>
      <c r="D1329" s="39" t="s">
        <v>4281</v>
      </c>
      <c r="E1329" s="38" t="s">
        <v>1799</v>
      </c>
      <c r="F1329" s="38" t="s">
        <v>10</v>
      </c>
      <c r="G1329" s="39">
        <v>235.46</v>
      </c>
      <c r="H1329" s="40">
        <v>706.38</v>
      </c>
      <c r="I1329" s="194"/>
    </row>
    <row r="1330" spans="1:9" x14ac:dyDescent="0.2">
      <c r="A1330" s="37" t="s">
        <v>66</v>
      </c>
      <c r="B1330" s="38" t="s">
        <v>4282</v>
      </c>
      <c r="C1330" s="39" t="s">
        <v>56</v>
      </c>
      <c r="D1330" s="39" t="s">
        <v>4283</v>
      </c>
      <c r="E1330" s="38" t="s">
        <v>71</v>
      </c>
      <c r="F1330" s="38" t="s">
        <v>10</v>
      </c>
      <c r="G1330" s="39">
        <v>89.38</v>
      </c>
      <c r="H1330" s="40">
        <v>268.14</v>
      </c>
      <c r="I1330" s="194"/>
    </row>
    <row r="1331" spans="1:9" ht="19.5" x14ac:dyDescent="0.2">
      <c r="A1331" s="37" t="s">
        <v>66</v>
      </c>
      <c r="B1331" s="38" t="s">
        <v>4256</v>
      </c>
      <c r="C1331" s="39" t="s">
        <v>3233</v>
      </c>
      <c r="D1331" s="39" t="s">
        <v>4257</v>
      </c>
      <c r="E1331" s="38" t="s">
        <v>476</v>
      </c>
      <c r="F1331" s="38" t="s">
        <v>10</v>
      </c>
      <c r="G1331" s="39">
        <v>30.18</v>
      </c>
      <c r="H1331" s="40">
        <v>90.54</v>
      </c>
      <c r="I1331" s="194"/>
    </row>
    <row r="1332" spans="1:9" ht="19.5" x14ac:dyDescent="0.2">
      <c r="A1332" s="37" t="s">
        <v>66</v>
      </c>
      <c r="B1332" s="38" t="s">
        <v>4284</v>
      </c>
      <c r="C1332" s="39" t="s">
        <v>56</v>
      </c>
      <c r="D1332" s="39" t="s">
        <v>4285</v>
      </c>
      <c r="E1332" s="38" t="s">
        <v>71</v>
      </c>
      <c r="F1332" s="38" t="s">
        <v>8</v>
      </c>
      <c r="G1332" s="39">
        <v>278.22000000000003</v>
      </c>
      <c r="H1332" s="40">
        <v>556.44000000000005</v>
      </c>
      <c r="I1332" s="194"/>
    </row>
    <row r="1333" spans="1:9" x14ac:dyDescent="0.2">
      <c r="A1333" s="37" t="s">
        <v>66</v>
      </c>
      <c r="B1333" s="38" t="s">
        <v>4286</v>
      </c>
      <c r="C1333" s="39" t="s">
        <v>3341</v>
      </c>
      <c r="D1333" s="39" t="s">
        <v>4287</v>
      </c>
      <c r="E1333" s="38" t="s">
        <v>71</v>
      </c>
      <c r="F1333" s="38" t="s">
        <v>24</v>
      </c>
      <c r="G1333" s="39">
        <v>9.5</v>
      </c>
      <c r="H1333" s="40">
        <v>95</v>
      </c>
      <c r="I1333" s="194"/>
    </row>
    <row r="1334" spans="1:9" x14ac:dyDescent="0.2">
      <c r="A1334" s="37" t="s">
        <v>66</v>
      </c>
      <c r="B1334" s="38" t="s">
        <v>4288</v>
      </c>
      <c r="C1334" s="39" t="s">
        <v>3233</v>
      </c>
      <c r="D1334" s="39" t="s">
        <v>4289</v>
      </c>
      <c r="E1334" s="38" t="s">
        <v>476</v>
      </c>
      <c r="F1334" s="38" t="s">
        <v>6</v>
      </c>
      <c r="G1334" s="39">
        <v>2965.2</v>
      </c>
      <c r="H1334" s="40">
        <v>2965.2</v>
      </c>
      <c r="I1334" s="194"/>
    </row>
    <row r="1335" spans="1:9" x14ac:dyDescent="0.2">
      <c r="A1335" s="37" t="s">
        <v>66</v>
      </c>
      <c r="B1335" s="38" t="s">
        <v>4290</v>
      </c>
      <c r="C1335" s="39" t="s">
        <v>3233</v>
      </c>
      <c r="D1335" s="39" t="s">
        <v>4291</v>
      </c>
      <c r="E1335" s="38" t="s">
        <v>476</v>
      </c>
      <c r="F1335" s="38" t="s">
        <v>6</v>
      </c>
      <c r="G1335" s="39">
        <v>1739.35</v>
      </c>
      <c r="H1335" s="40">
        <v>1739.35</v>
      </c>
      <c r="I1335" s="194"/>
    </row>
    <row r="1336" spans="1:9" ht="19.5" x14ac:dyDescent="0.2">
      <c r="A1336" s="37" t="s">
        <v>66</v>
      </c>
      <c r="B1336" s="38" t="s">
        <v>4292</v>
      </c>
      <c r="C1336" s="39" t="s">
        <v>3493</v>
      </c>
      <c r="D1336" s="39" t="s">
        <v>4293</v>
      </c>
      <c r="E1336" s="38" t="s">
        <v>71</v>
      </c>
      <c r="F1336" s="38" t="s">
        <v>24</v>
      </c>
      <c r="G1336" s="39">
        <v>2.2799999999999998</v>
      </c>
      <c r="H1336" s="40">
        <v>22.8</v>
      </c>
      <c r="I1336" s="194"/>
    </row>
    <row r="1337" spans="1:9" ht="19.5" x14ac:dyDescent="0.2">
      <c r="A1337" s="37" t="s">
        <v>66</v>
      </c>
      <c r="B1337" s="38" t="s">
        <v>4294</v>
      </c>
      <c r="C1337" s="39" t="s">
        <v>56</v>
      </c>
      <c r="D1337" s="39" t="s">
        <v>4295</v>
      </c>
      <c r="E1337" s="38" t="s">
        <v>71</v>
      </c>
      <c r="F1337" s="38" t="s">
        <v>16</v>
      </c>
      <c r="G1337" s="39">
        <v>19.75</v>
      </c>
      <c r="H1337" s="40">
        <v>118.5</v>
      </c>
      <c r="I1337" s="194"/>
    </row>
    <row r="1338" spans="1:9" ht="19.5" x14ac:dyDescent="0.2">
      <c r="A1338" s="37" t="s">
        <v>66</v>
      </c>
      <c r="B1338" s="38" t="s">
        <v>4296</v>
      </c>
      <c r="C1338" s="39" t="s">
        <v>56</v>
      </c>
      <c r="D1338" s="39" t="s">
        <v>4297</v>
      </c>
      <c r="E1338" s="38" t="s">
        <v>71</v>
      </c>
      <c r="F1338" s="38" t="s">
        <v>6</v>
      </c>
      <c r="G1338" s="39">
        <v>170.89</v>
      </c>
      <c r="H1338" s="40">
        <v>170.89</v>
      </c>
      <c r="I1338" s="194"/>
    </row>
    <row r="1339" spans="1:9" x14ac:dyDescent="0.2">
      <c r="A1339" s="37" t="s">
        <v>66</v>
      </c>
      <c r="B1339" s="38" t="s">
        <v>4298</v>
      </c>
      <c r="C1339" s="39" t="s">
        <v>3341</v>
      </c>
      <c r="D1339" s="39" t="s">
        <v>4299</v>
      </c>
      <c r="E1339" s="38" t="s">
        <v>85</v>
      </c>
      <c r="F1339" s="38" t="s">
        <v>22</v>
      </c>
      <c r="G1339" s="39">
        <v>160.09</v>
      </c>
      <c r="H1339" s="40">
        <v>1440.81</v>
      </c>
      <c r="I1339" s="194"/>
    </row>
    <row r="1340" spans="1:9" x14ac:dyDescent="0.2">
      <c r="A1340" s="37" t="s">
        <v>66</v>
      </c>
      <c r="B1340" s="38" t="s">
        <v>4300</v>
      </c>
      <c r="C1340" s="39" t="s">
        <v>56</v>
      </c>
      <c r="D1340" s="39" t="s">
        <v>4301</v>
      </c>
      <c r="E1340" s="38" t="s">
        <v>71</v>
      </c>
      <c r="F1340" s="38" t="s">
        <v>10</v>
      </c>
      <c r="G1340" s="39">
        <v>159.5</v>
      </c>
      <c r="H1340" s="40">
        <v>478.5</v>
      </c>
      <c r="I1340" s="194"/>
    </row>
    <row r="1341" spans="1:9" x14ac:dyDescent="0.2">
      <c r="A1341" s="37" t="s">
        <v>66</v>
      </c>
      <c r="B1341" s="38" t="s">
        <v>4302</v>
      </c>
      <c r="C1341" s="39" t="s">
        <v>56</v>
      </c>
      <c r="D1341" s="39" t="s">
        <v>4303</v>
      </c>
      <c r="E1341" s="38" t="s">
        <v>71</v>
      </c>
      <c r="F1341" s="38" t="s">
        <v>8</v>
      </c>
      <c r="G1341" s="39">
        <v>147.44</v>
      </c>
      <c r="H1341" s="40">
        <v>294.88</v>
      </c>
      <c r="I1341" s="194"/>
    </row>
    <row r="1342" spans="1:9" x14ac:dyDescent="0.2">
      <c r="A1342" s="37" t="s">
        <v>66</v>
      </c>
      <c r="B1342" s="38" t="s">
        <v>4304</v>
      </c>
      <c r="C1342" s="39" t="s">
        <v>3233</v>
      </c>
      <c r="D1342" s="39" t="s">
        <v>4305</v>
      </c>
      <c r="E1342" s="38" t="s">
        <v>1799</v>
      </c>
      <c r="F1342" s="38" t="s">
        <v>12</v>
      </c>
      <c r="G1342" s="39">
        <v>7.69</v>
      </c>
      <c r="H1342" s="40">
        <v>30.76</v>
      </c>
      <c r="I1342" s="194"/>
    </row>
    <row r="1343" spans="1:9" ht="19.5" x14ac:dyDescent="0.2">
      <c r="A1343" s="37" t="s">
        <v>66</v>
      </c>
      <c r="B1343" s="38" t="s">
        <v>4306</v>
      </c>
      <c r="C1343" s="39" t="s">
        <v>3233</v>
      </c>
      <c r="D1343" s="39" t="s">
        <v>4307</v>
      </c>
      <c r="E1343" s="38" t="s">
        <v>476</v>
      </c>
      <c r="F1343" s="38" t="s">
        <v>10</v>
      </c>
      <c r="G1343" s="39">
        <v>7.09</v>
      </c>
      <c r="H1343" s="40">
        <v>21.27</v>
      </c>
      <c r="I1343" s="194"/>
    </row>
    <row r="1344" spans="1:9" ht="29.25" x14ac:dyDescent="0.2">
      <c r="A1344" s="37" t="s">
        <v>66</v>
      </c>
      <c r="B1344" s="38" t="s">
        <v>4308</v>
      </c>
      <c r="C1344" s="39" t="s">
        <v>4774</v>
      </c>
      <c r="D1344" s="39" t="s">
        <v>4309</v>
      </c>
      <c r="E1344" s="38" t="s">
        <v>71</v>
      </c>
      <c r="F1344" s="38" t="s">
        <v>6</v>
      </c>
      <c r="G1344" s="39">
        <v>704.49</v>
      </c>
      <c r="H1344" s="40">
        <v>704.49</v>
      </c>
      <c r="I1344" s="194"/>
    </row>
    <row r="1345" spans="1:9" x14ac:dyDescent="0.2">
      <c r="A1345" s="37" t="s">
        <v>66</v>
      </c>
      <c r="B1345" s="38" t="s">
        <v>4310</v>
      </c>
      <c r="C1345" s="39" t="s">
        <v>56</v>
      </c>
      <c r="D1345" s="39" t="s">
        <v>4311</v>
      </c>
      <c r="E1345" s="38" t="s">
        <v>71</v>
      </c>
      <c r="F1345" s="38" t="s">
        <v>12</v>
      </c>
      <c r="G1345" s="39">
        <v>25.68</v>
      </c>
      <c r="H1345" s="40">
        <v>102.72</v>
      </c>
      <c r="I1345" s="194"/>
    </row>
    <row r="1346" spans="1:9" x14ac:dyDescent="0.2">
      <c r="A1346" s="37" t="s">
        <v>66</v>
      </c>
      <c r="B1346" s="38" t="s">
        <v>4312</v>
      </c>
      <c r="C1346" s="39" t="s">
        <v>56</v>
      </c>
      <c r="D1346" s="39" t="s">
        <v>4313</v>
      </c>
      <c r="E1346" s="38" t="s">
        <v>114</v>
      </c>
      <c r="F1346" s="38" t="s">
        <v>8</v>
      </c>
      <c r="G1346" s="39">
        <v>19.43</v>
      </c>
      <c r="H1346" s="40">
        <v>38.86</v>
      </c>
      <c r="I1346" s="194"/>
    </row>
    <row r="1347" spans="1:9" x14ac:dyDescent="0.2">
      <c r="A1347" s="37" t="s">
        <v>66</v>
      </c>
      <c r="B1347" s="38" t="s">
        <v>4314</v>
      </c>
      <c r="C1347" s="39" t="s">
        <v>3233</v>
      </c>
      <c r="D1347" s="39" t="s">
        <v>4315</v>
      </c>
      <c r="E1347" s="38" t="s">
        <v>476</v>
      </c>
      <c r="F1347" s="38" t="s">
        <v>24</v>
      </c>
      <c r="G1347" s="39">
        <v>29.6</v>
      </c>
      <c r="H1347" s="40">
        <v>296</v>
      </c>
      <c r="I1347" s="194"/>
    </row>
    <row r="1348" spans="1:9" x14ac:dyDescent="0.2">
      <c r="A1348" s="37" t="s">
        <v>66</v>
      </c>
      <c r="B1348" s="38" t="s">
        <v>4316</v>
      </c>
      <c r="C1348" s="39" t="s">
        <v>3233</v>
      </c>
      <c r="D1348" s="39" t="s">
        <v>4317</v>
      </c>
      <c r="E1348" s="38" t="s">
        <v>2699</v>
      </c>
      <c r="F1348" s="38" t="s">
        <v>3488</v>
      </c>
      <c r="G1348" s="39">
        <v>15</v>
      </c>
      <c r="H1348" s="40">
        <v>900</v>
      </c>
      <c r="I1348" s="194"/>
    </row>
    <row r="1349" spans="1:9" ht="19.5" x14ac:dyDescent="0.2">
      <c r="A1349" s="37" t="s">
        <v>66</v>
      </c>
      <c r="B1349" s="38" t="s">
        <v>4256</v>
      </c>
      <c r="C1349" s="39" t="s">
        <v>3233</v>
      </c>
      <c r="D1349" s="39" t="s">
        <v>4257</v>
      </c>
      <c r="E1349" s="38" t="s">
        <v>476</v>
      </c>
      <c r="F1349" s="38" t="s">
        <v>12</v>
      </c>
      <c r="G1349" s="39">
        <v>30.18</v>
      </c>
      <c r="H1349" s="40">
        <v>120.72</v>
      </c>
      <c r="I1349" s="194"/>
    </row>
    <row r="1350" spans="1:9" x14ac:dyDescent="0.2">
      <c r="A1350" s="37" t="s">
        <v>66</v>
      </c>
      <c r="B1350" s="38" t="s">
        <v>4318</v>
      </c>
      <c r="C1350" s="39" t="s">
        <v>56</v>
      </c>
      <c r="D1350" s="39" t="s">
        <v>4319</v>
      </c>
      <c r="E1350" s="38" t="s">
        <v>85</v>
      </c>
      <c r="F1350" s="38" t="s">
        <v>28</v>
      </c>
      <c r="G1350" s="39">
        <v>2.57</v>
      </c>
      <c r="H1350" s="40">
        <v>30.84</v>
      </c>
      <c r="I1350" s="194"/>
    </row>
    <row r="1351" spans="1:9" x14ac:dyDescent="0.2">
      <c r="A1351" s="37" t="s">
        <v>2946</v>
      </c>
      <c r="B1351" s="38" t="s">
        <v>42</v>
      </c>
      <c r="C1351" s="39" t="s">
        <v>43</v>
      </c>
      <c r="D1351" s="39" t="s">
        <v>3</v>
      </c>
      <c r="E1351" s="38" t="s">
        <v>44</v>
      </c>
      <c r="F1351" s="38" t="s">
        <v>45</v>
      </c>
      <c r="G1351" s="39" t="s">
        <v>46</v>
      </c>
      <c r="H1351" s="40" t="s">
        <v>4</v>
      </c>
      <c r="I1351" s="194"/>
    </row>
    <row r="1352" spans="1:9" x14ac:dyDescent="0.2">
      <c r="A1352" s="37" t="s">
        <v>60</v>
      </c>
      <c r="B1352" s="38" t="s">
        <v>2947</v>
      </c>
      <c r="C1352" s="39" t="s">
        <v>69</v>
      </c>
      <c r="D1352" s="39" t="s">
        <v>2948</v>
      </c>
      <c r="E1352" s="38" t="s">
        <v>85</v>
      </c>
      <c r="F1352" s="38" t="s">
        <v>6</v>
      </c>
      <c r="G1352" s="39">
        <v>110.06</v>
      </c>
      <c r="H1352" s="40">
        <v>110.06</v>
      </c>
      <c r="I1352" s="194"/>
    </row>
    <row r="1353" spans="1:9" x14ac:dyDescent="0.2">
      <c r="A1353" s="37" t="s">
        <v>3165</v>
      </c>
      <c r="B1353" s="38" t="s">
        <v>3432</v>
      </c>
      <c r="C1353" s="39" t="s">
        <v>56</v>
      </c>
      <c r="D1353" s="39" t="s">
        <v>3433</v>
      </c>
      <c r="E1353" s="38" t="s">
        <v>3142</v>
      </c>
      <c r="F1353" s="38" t="s">
        <v>4322</v>
      </c>
      <c r="G1353" s="39">
        <v>29.06</v>
      </c>
      <c r="H1353" s="40">
        <v>13.54</v>
      </c>
      <c r="I1353" s="194"/>
    </row>
    <row r="1354" spans="1:9" x14ac:dyDescent="0.2">
      <c r="A1354" s="37" t="s">
        <v>3165</v>
      </c>
      <c r="B1354" s="38" t="s">
        <v>3429</v>
      </c>
      <c r="C1354" s="39" t="s">
        <v>56</v>
      </c>
      <c r="D1354" s="39" t="s">
        <v>3430</v>
      </c>
      <c r="E1354" s="38" t="s">
        <v>3142</v>
      </c>
      <c r="F1354" s="38" t="s">
        <v>4322</v>
      </c>
      <c r="G1354" s="39">
        <v>21.65</v>
      </c>
      <c r="H1354" s="40">
        <v>10.08</v>
      </c>
      <c r="I1354" s="194"/>
    </row>
    <row r="1355" spans="1:9" x14ac:dyDescent="0.2">
      <c r="A1355" s="37" t="s">
        <v>66</v>
      </c>
      <c r="B1355" s="38" t="s">
        <v>4323</v>
      </c>
      <c r="C1355" s="39" t="s">
        <v>3341</v>
      </c>
      <c r="D1355" s="39" t="s">
        <v>4324</v>
      </c>
      <c r="E1355" s="38" t="s">
        <v>85</v>
      </c>
      <c r="F1355" s="38" t="s">
        <v>3461</v>
      </c>
      <c r="G1355" s="39">
        <v>78.59</v>
      </c>
      <c r="H1355" s="40">
        <v>86.44</v>
      </c>
      <c r="I1355" s="194"/>
    </row>
    <row r="1356" spans="1:9" x14ac:dyDescent="0.2">
      <c r="A1356" s="37" t="s">
        <v>2950</v>
      </c>
      <c r="B1356" s="38" t="s">
        <v>42</v>
      </c>
      <c r="C1356" s="39" t="s">
        <v>43</v>
      </c>
      <c r="D1356" s="39" t="s">
        <v>3</v>
      </c>
      <c r="E1356" s="38" t="s">
        <v>44</v>
      </c>
      <c r="F1356" s="38" t="s">
        <v>45</v>
      </c>
      <c r="G1356" s="39" t="s">
        <v>46</v>
      </c>
      <c r="H1356" s="40" t="s">
        <v>4</v>
      </c>
      <c r="I1356" s="194"/>
    </row>
    <row r="1357" spans="1:9" ht="19.5" x14ac:dyDescent="0.2">
      <c r="A1357" s="37" t="s">
        <v>60</v>
      </c>
      <c r="B1357" s="38" t="s">
        <v>2951</v>
      </c>
      <c r="C1357" s="39" t="s">
        <v>69</v>
      </c>
      <c r="D1357" s="39" t="s">
        <v>2952</v>
      </c>
      <c r="E1357" s="38" t="s">
        <v>71</v>
      </c>
      <c r="F1357" s="38" t="s">
        <v>6</v>
      </c>
      <c r="G1357" s="39">
        <v>42.59</v>
      </c>
      <c r="H1357" s="40">
        <v>42.59</v>
      </c>
      <c r="I1357" s="194"/>
    </row>
    <row r="1358" spans="1:9" x14ac:dyDescent="0.2">
      <c r="A1358" s="37" t="s">
        <v>3165</v>
      </c>
      <c r="B1358" s="38" t="s">
        <v>3429</v>
      </c>
      <c r="C1358" s="39" t="s">
        <v>56</v>
      </c>
      <c r="D1358" s="39" t="s">
        <v>3430</v>
      </c>
      <c r="E1358" s="38" t="s">
        <v>3142</v>
      </c>
      <c r="F1358" s="38" t="s">
        <v>4325</v>
      </c>
      <c r="G1358" s="39">
        <v>21.65</v>
      </c>
      <c r="H1358" s="40">
        <v>9.0399999999999991</v>
      </c>
      <c r="I1358" s="194"/>
    </row>
    <row r="1359" spans="1:9" x14ac:dyDescent="0.2">
      <c r="A1359" s="37" t="s">
        <v>3165</v>
      </c>
      <c r="B1359" s="38" t="s">
        <v>3432</v>
      </c>
      <c r="C1359" s="39" t="s">
        <v>56</v>
      </c>
      <c r="D1359" s="39" t="s">
        <v>3433</v>
      </c>
      <c r="E1359" s="38" t="s">
        <v>3142</v>
      </c>
      <c r="F1359" s="38" t="s">
        <v>4325</v>
      </c>
      <c r="G1359" s="39">
        <v>29.06</v>
      </c>
      <c r="H1359" s="40">
        <v>12.14</v>
      </c>
      <c r="I1359" s="194"/>
    </row>
    <row r="1360" spans="1:9" ht="19.5" x14ac:dyDescent="0.2">
      <c r="A1360" s="37" t="s">
        <v>66</v>
      </c>
      <c r="B1360" s="38" t="s">
        <v>4326</v>
      </c>
      <c r="C1360" s="39" t="s">
        <v>56</v>
      </c>
      <c r="D1360" s="39" t="s">
        <v>4327</v>
      </c>
      <c r="E1360" s="38" t="s">
        <v>71</v>
      </c>
      <c r="F1360" s="38" t="s">
        <v>6</v>
      </c>
      <c r="G1360" s="39">
        <v>21.41</v>
      </c>
      <c r="H1360" s="40">
        <v>21.41</v>
      </c>
      <c r="I1360" s="194"/>
    </row>
    <row r="1361" spans="1:9" x14ac:dyDescent="0.2">
      <c r="A1361" s="37" t="s">
        <v>2959</v>
      </c>
      <c r="B1361" s="38" t="s">
        <v>42</v>
      </c>
      <c r="C1361" s="39" t="s">
        <v>43</v>
      </c>
      <c r="D1361" s="39" t="s">
        <v>3</v>
      </c>
      <c r="E1361" s="38" t="s">
        <v>44</v>
      </c>
      <c r="F1361" s="38" t="s">
        <v>45</v>
      </c>
      <c r="G1361" s="39" t="s">
        <v>46</v>
      </c>
      <c r="H1361" s="40" t="s">
        <v>4</v>
      </c>
      <c r="I1361" s="194"/>
    </row>
    <row r="1362" spans="1:9" x14ac:dyDescent="0.2">
      <c r="A1362" s="37" t="s">
        <v>60</v>
      </c>
      <c r="B1362" s="38" t="s">
        <v>2960</v>
      </c>
      <c r="C1362" s="39" t="s">
        <v>69</v>
      </c>
      <c r="D1362" s="39" t="s">
        <v>2961</v>
      </c>
      <c r="E1362" s="38" t="s">
        <v>71</v>
      </c>
      <c r="F1362" s="38" t="s">
        <v>6</v>
      </c>
      <c r="G1362" s="39">
        <v>65.569999999999993</v>
      </c>
      <c r="H1362" s="40">
        <v>65.569999999999993</v>
      </c>
      <c r="I1362" s="194"/>
    </row>
    <row r="1363" spans="1:9" x14ac:dyDescent="0.2">
      <c r="A1363" s="37" t="s">
        <v>3165</v>
      </c>
      <c r="B1363" s="38" t="s">
        <v>3432</v>
      </c>
      <c r="C1363" s="39" t="s">
        <v>56</v>
      </c>
      <c r="D1363" s="39" t="s">
        <v>3433</v>
      </c>
      <c r="E1363" s="38" t="s">
        <v>3142</v>
      </c>
      <c r="F1363" s="38" t="s">
        <v>4328</v>
      </c>
      <c r="G1363" s="39">
        <v>29.06</v>
      </c>
      <c r="H1363" s="40">
        <v>14.99</v>
      </c>
      <c r="I1363" s="194"/>
    </row>
    <row r="1364" spans="1:9" x14ac:dyDescent="0.2">
      <c r="A1364" s="37" t="s">
        <v>3165</v>
      </c>
      <c r="B1364" s="38" t="s">
        <v>3429</v>
      </c>
      <c r="C1364" s="39" t="s">
        <v>56</v>
      </c>
      <c r="D1364" s="39" t="s">
        <v>3430</v>
      </c>
      <c r="E1364" s="38" t="s">
        <v>3142</v>
      </c>
      <c r="F1364" s="38" t="s">
        <v>4328</v>
      </c>
      <c r="G1364" s="39">
        <v>21.65</v>
      </c>
      <c r="H1364" s="40">
        <v>11.17</v>
      </c>
      <c r="I1364" s="194"/>
    </row>
    <row r="1365" spans="1:9" x14ac:dyDescent="0.2">
      <c r="A1365" s="37" t="s">
        <v>66</v>
      </c>
      <c r="B1365" s="38" t="s">
        <v>4329</v>
      </c>
      <c r="C1365" s="39" t="s">
        <v>3341</v>
      </c>
      <c r="D1365" s="39" t="s">
        <v>5023</v>
      </c>
      <c r="E1365" s="38" t="s">
        <v>71</v>
      </c>
      <c r="F1365" s="38" t="s">
        <v>3445</v>
      </c>
      <c r="G1365" s="39">
        <v>144.99</v>
      </c>
      <c r="H1365" s="40">
        <v>5.79</v>
      </c>
      <c r="I1365" s="194"/>
    </row>
    <row r="1366" spans="1:9" x14ac:dyDescent="0.2">
      <c r="A1366" s="37" t="s">
        <v>66</v>
      </c>
      <c r="B1366" s="38" t="s">
        <v>4331</v>
      </c>
      <c r="C1366" s="39" t="s">
        <v>3341</v>
      </c>
      <c r="D1366" s="39" t="s">
        <v>4332</v>
      </c>
      <c r="E1366" s="38" t="s">
        <v>71</v>
      </c>
      <c r="F1366" s="38" t="s">
        <v>6</v>
      </c>
      <c r="G1366" s="39">
        <v>27.92</v>
      </c>
      <c r="H1366" s="40">
        <v>27.92</v>
      </c>
      <c r="I1366" s="194"/>
    </row>
    <row r="1367" spans="1:9" x14ac:dyDescent="0.2">
      <c r="A1367" s="37" t="s">
        <v>66</v>
      </c>
      <c r="B1367" s="38" t="s">
        <v>4333</v>
      </c>
      <c r="C1367" s="39" t="s">
        <v>3341</v>
      </c>
      <c r="D1367" s="39" t="s">
        <v>4334</v>
      </c>
      <c r="E1367" s="38" t="s">
        <v>71</v>
      </c>
      <c r="F1367" s="38" t="s">
        <v>3933</v>
      </c>
      <c r="G1367" s="39">
        <v>120</v>
      </c>
      <c r="H1367" s="40">
        <v>3.96</v>
      </c>
      <c r="I1367" s="194"/>
    </row>
    <row r="1368" spans="1:9" x14ac:dyDescent="0.2">
      <c r="A1368" s="37" t="s">
        <v>66</v>
      </c>
      <c r="B1368" s="38" t="s">
        <v>4335</v>
      </c>
      <c r="C1368" s="39" t="s">
        <v>3341</v>
      </c>
      <c r="D1368" s="39" t="s">
        <v>4336</v>
      </c>
      <c r="E1368" s="38" t="s">
        <v>71</v>
      </c>
      <c r="F1368" s="38" t="s">
        <v>4337</v>
      </c>
      <c r="G1368" s="39">
        <v>1.69</v>
      </c>
      <c r="H1368" s="40">
        <v>1.74</v>
      </c>
      <c r="I1368" s="194"/>
    </row>
    <row r="1369" spans="1:9" x14ac:dyDescent="0.2">
      <c r="A1369" s="37" t="s">
        <v>2967</v>
      </c>
      <c r="B1369" s="38" t="s">
        <v>42</v>
      </c>
      <c r="C1369" s="39" t="s">
        <v>43</v>
      </c>
      <c r="D1369" s="39" t="s">
        <v>3</v>
      </c>
      <c r="E1369" s="38" t="s">
        <v>44</v>
      </c>
      <c r="F1369" s="38" t="s">
        <v>45</v>
      </c>
      <c r="G1369" s="39" t="s">
        <v>46</v>
      </c>
      <c r="H1369" s="40" t="s">
        <v>4</v>
      </c>
      <c r="I1369" s="194"/>
    </row>
    <row r="1370" spans="1:9" x14ac:dyDescent="0.2">
      <c r="A1370" s="37" t="s">
        <v>60</v>
      </c>
      <c r="B1370" s="38" t="s">
        <v>2968</v>
      </c>
      <c r="C1370" s="39" t="s">
        <v>69</v>
      </c>
      <c r="D1370" s="39" t="s">
        <v>2969</v>
      </c>
      <c r="E1370" s="38" t="s">
        <v>71</v>
      </c>
      <c r="F1370" s="38" t="s">
        <v>6</v>
      </c>
      <c r="G1370" s="39">
        <v>290.35000000000002</v>
      </c>
      <c r="H1370" s="40">
        <v>290.35000000000002</v>
      </c>
      <c r="I1370" s="194"/>
    </row>
    <row r="1371" spans="1:9" x14ac:dyDescent="0.2">
      <c r="A1371" s="37" t="s">
        <v>3165</v>
      </c>
      <c r="B1371" s="38" t="s">
        <v>3432</v>
      </c>
      <c r="C1371" s="39" t="s">
        <v>56</v>
      </c>
      <c r="D1371" s="39" t="s">
        <v>3433</v>
      </c>
      <c r="E1371" s="38" t="s">
        <v>3142</v>
      </c>
      <c r="F1371" s="38" t="s">
        <v>6</v>
      </c>
      <c r="G1371" s="39">
        <v>29.06</v>
      </c>
      <c r="H1371" s="40">
        <v>29.06</v>
      </c>
      <c r="I1371" s="194"/>
    </row>
    <row r="1372" spans="1:9" x14ac:dyDescent="0.2">
      <c r="A1372" s="37" t="s">
        <v>3165</v>
      </c>
      <c r="B1372" s="38" t="s">
        <v>3429</v>
      </c>
      <c r="C1372" s="39" t="s">
        <v>56</v>
      </c>
      <c r="D1372" s="39" t="s">
        <v>3430</v>
      </c>
      <c r="E1372" s="38" t="s">
        <v>3142</v>
      </c>
      <c r="F1372" s="38" t="s">
        <v>6</v>
      </c>
      <c r="G1372" s="39">
        <v>21.65</v>
      </c>
      <c r="H1372" s="40">
        <v>21.65</v>
      </c>
      <c r="I1372" s="194"/>
    </row>
    <row r="1373" spans="1:9" ht="19.5" x14ac:dyDescent="0.2">
      <c r="A1373" s="37" t="s">
        <v>66</v>
      </c>
      <c r="B1373" s="38" t="s">
        <v>4338</v>
      </c>
      <c r="C1373" s="39" t="s">
        <v>56</v>
      </c>
      <c r="D1373" s="39" t="s">
        <v>4339</v>
      </c>
      <c r="E1373" s="38" t="s">
        <v>71</v>
      </c>
      <c r="F1373" s="38" t="s">
        <v>6</v>
      </c>
      <c r="G1373" s="39">
        <v>118.98</v>
      </c>
      <c r="H1373" s="40">
        <v>118.98</v>
      </c>
      <c r="I1373" s="194"/>
    </row>
    <row r="1374" spans="1:9" x14ac:dyDescent="0.2">
      <c r="A1374" s="37" t="s">
        <v>66</v>
      </c>
      <c r="B1374" s="38" t="s">
        <v>4340</v>
      </c>
      <c r="C1374" s="39" t="s">
        <v>56</v>
      </c>
      <c r="D1374" s="39" t="s">
        <v>4341</v>
      </c>
      <c r="E1374" s="38" t="s">
        <v>114</v>
      </c>
      <c r="F1374" s="38" t="s">
        <v>4342</v>
      </c>
      <c r="G1374" s="39">
        <v>134.66999999999999</v>
      </c>
      <c r="H1374" s="40">
        <v>120.66</v>
      </c>
      <c r="I1374" s="194"/>
    </row>
    <row r="1375" spans="1:9" x14ac:dyDescent="0.2">
      <c r="A1375" s="37" t="s">
        <v>2975</v>
      </c>
      <c r="B1375" s="38" t="s">
        <v>42</v>
      </c>
      <c r="C1375" s="39" t="s">
        <v>43</v>
      </c>
      <c r="D1375" s="39" t="s">
        <v>3</v>
      </c>
      <c r="E1375" s="38" t="s">
        <v>44</v>
      </c>
      <c r="F1375" s="38" t="s">
        <v>45</v>
      </c>
      <c r="G1375" s="39" t="s">
        <v>46</v>
      </c>
      <c r="H1375" s="40" t="s">
        <v>4</v>
      </c>
      <c r="I1375" s="194"/>
    </row>
    <row r="1376" spans="1:9" ht="19.5" x14ac:dyDescent="0.2">
      <c r="A1376" s="37" t="s">
        <v>60</v>
      </c>
      <c r="B1376" s="38" t="s">
        <v>2976</v>
      </c>
      <c r="C1376" s="39" t="s">
        <v>69</v>
      </c>
      <c r="D1376" s="39" t="s">
        <v>2977</v>
      </c>
      <c r="E1376" s="38" t="s">
        <v>71</v>
      </c>
      <c r="F1376" s="38" t="s">
        <v>6</v>
      </c>
      <c r="G1376" s="39">
        <v>141.51</v>
      </c>
      <c r="H1376" s="40">
        <v>141.51</v>
      </c>
      <c r="I1376" s="194"/>
    </row>
    <row r="1377" spans="1:9" x14ac:dyDescent="0.2">
      <c r="A1377" s="37" t="s">
        <v>3165</v>
      </c>
      <c r="B1377" s="38" t="s">
        <v>3432</v>
      </c>
      <c r="C1377" s="39" t="s">
        <v>56</v>
      </c>
      <c r="D1377" s="39" t="s">
        <v>3433</v>
      </c>
      <c r="E1377" s="38" t="s">
        <v>3142</v>
      </c>
      <c r="F1377" s="38" t="s">
        <v>3292</v>
      </c>
      <c r="G1377" s="39">
        <v>29.06</v>
      </c>
      <c r="H1377" s="40">
        <v>43.59</v>
      </c>
      <c r="I1377" s="194"/>
    </row>
    <row r="1378" spans="1:9" x14ac:dyDescent="0.2">
      <c r="A1378" s="37" t="s">
        <v>3165</v>
      </c>
      <c r="B1378" s="38" t="s">
        <v>3429</v>
      </c>
      <c r="C1378" s="39" t="s">
        <v>56</v>
      </c>
      <c r="D1378" s="39" t="s">
        <v>3430</v>
      </c>
      <c r="E1378" s="38" t="s">
        <v>3142</v>
      </c>
      <c r="F1378" s="38" t="s">
        <v>3292</v>
      </c>
      <c r="G1378" s="39">
        <v>21.65</v>
      </c>
      <c r="H1378" s="40">
        <v>32.47</v>
      </c>
      <c r="I1378" s="194"/>
    </row>
    <row r="1379" spans="1:9" ht="19.5" x14ac:dyDescent="0.2">
      <c r="A1379" s="37" t="s">
        <v>66</v>
      </c>
      <c r="B1379" s="38" t="s">
        <v>4343</v>
      </c>
      <c r="C1379" s="39" t="s">
        <v>3493</v>
      </c>
      <c r="D1379" s="39" t="s">
        <v>4344</v>
      </c>
      <c r="E1379" s="38" t="s">
        <v>71</v>
      </c>
      <c r="F1379" s="38" t="s">
        <v>6</v>
      </c>
      <c r="G1379" s="39">
        <v>18.95</v>
      </c>
      <c r="H1379" s="40">
        <v>18.95</v>
      </c>
      <c r="I1379" s="194"/>
    </row>
    <row r="1380" spans="1:9" x14ac:dyDescent="0.2">
      <c r="A1380" s="37" t="s">
        <v>66</v>
      </c>
      <c r="B1380" s="38" t="s">
        <v>4345</v>
      </c>
      <c r="C1380" s="39" t="s">
        <v>3233</v>
      </c>
      <c r="D1380" s="39" t="s">
        <v>4346</v>
      </c>
      <c r="E1380" s="38" t="s">
        <v>476</v>
      </c>
      <c r="F1380" s="38" t="s">
        <v>6</v>
      </c>
      <c r="G1380" s="39">
        <v>46.5</v>
      </c>
      <c r="H1380" s="40">
        <v>46.5</v>
      </c>
      <c r="I1380" s="194"/>
    </row>
    <row r="1381" spans="1:9" x14ac:dyDescent="0.2">
      <c r="A1381" s="37" t="s">
        <v>2979</v>
      </c>
      <c r="B1381" s="38" t="s">
        <v>42</v>
      </c>
      <c r="C1381" s="39" t="s">
        <v>43</v>
      </c>
      <c r="D1381" s="39" t="s">
        <v>3</v>
      </c>
      <c r="E1381" s="38" t="s">
        <v>44</v>
      </c>
      <c r="F1381" s="38" t="s">
        <v>45</v>
      </c>
      <c r="G1381" s="39" t="s">
        <v>46</v>
      </c>
      <c r="H1381" s="40" t="s">
        <v>4</v>
      </c>
      <c r="I1381" s="194"/>
    </row>
    <row r="1382" spans="1:9" x14ac:dyDescent="0.2">
      <c r="A1382" s="37" t="s">
        <v>60</v>
      </c>
      <c r="B1382" s="38" t="s">
        <v>2980</v>
      </c>
      <c r="C1382" s="39" t="s">
        <v>69</v>
      </c>
      <c r="D1382" s="39" t="s">
        <v>2981</v>
      </c>
      <c r="E1382" s="38" t="s">
        <v>71</v>
      </c>
      <c r="F1382" s="38" t="s">
        <v>6</v>
      </c>
      <c r="G1382" s="39">
        <v>6.95</v>
      </c>
      <c r="H1382" s="40">
        <v>6.95</v>
      </c>
      <c r="I1382" s="194"/>
    </row>
    <row r="1383" spans="1:9" x14ac:dyDescent="0.2">
      <c r="A1383" s="37" t="s">
        <v>3165</v>
      </c>
      <c r="B1383" s="38" t="s">
        <v>3429</v>
      </c>
      <c r="C1383" s="39" t="s">
        <v>56</v>
      </c>
      <c r="D1383" s="39" t="s">
        <v>3430</v>
      </c>
      <c r="E1383" s="38" t="s">
        <v>3142</v>
      </c>
      <c r="F1383" s="38" t="s">
        <v>3978</v>
      </c>
      <c r="G1383" s="39">
        <v>21.65</v>
      </c>
      <c r="H1383" s="40">
        <v>0.21</v>
      </c>
      <c r="I1383" s="194"/>
    </row>
    <row r="1384" spans="1:9" x14ac:dyDescent="0.2">
      <c r="A1384" s="37" t="s">
        <v>3165</v>
      </c>
      <c r="B1384" s="38" t="s">
        <v>3432</v>
      </c>
      <c r="C1384" s="39" t="s">
        <v>56</v>
      </c>
      <c r="D1384" s="39" t="s">
        <v>3433</v>
      </c>
      <c r="E1384" s="38" t="s">
        <v>3142</v>
      </c>
      <c r="F1384" s="38" t="s">
        <v>3978</v>
      </c>
      <c r="G1384" s="39">
        <v>29.06</v>
      </c>
      <c r="H1384" s="40">
        <v>0.28999999999999998</v>
      </c>
      <c r="I1384" s="194"/>
    </row>
    <row r="1385" spans="1:9" ht="19.5" x14ac:dyDescent="0.2">
      <c r="A1385" s="37" t="s">
        <v>66</v>
      </c>
      <c r="B1385" s="38" t="s">
        <v>4347</v>
      </c>
      <c r="C1385" s="39" t="s">
        <v>56</v>
      </c>
      <c r="D1385" s="39" t="s">
        <v>4348</v>
      </c>
      <c r="E1385" s="38" t="s">
        <v>71</v>
      </c>
      <c r="F1385" s="38" t="s">
        <v>6</v>
      </c>
      <c r="G1385" s="39">
        <v>6.45</v>
      </c>
      <c r="H1385" s="40">
        <v>6.45</v>
      </c>
      <c r="I1385" s="194"/>
    </row>
    <row r="1386" spans="1:9" x14ac:dyDescent="0.2">
      <c r="A1386" s="37" t="s">
        <v>2983</v>
      </c>
      <c r="B1386" s="38" t="s">
        <v>42</v>
      </c>
      <c r="C1386" s="39" t="s">
        <v>43</v>
      </c>
      <c r="D1386" s="39" t="s">
        <v>3</v>
      </c>
      <c r="E1386" s="38" t="s">
        <v>44</v>
      </c>
      <c r="F1386" s="38" t="s">
        <v>45</v>
      </c>
      <c r="G1386" s="39" t="s">
        <v>46</v>
      </c>
      <c r="H1386" s="40" t="s">
        <v>4</v>
      </c>
      <c r="I1386" s="194"/>
    </row>
    <row r="1387" spans="1:9" ht="19.5" x14ac:dyDescent="0.2">
      <c r="A1387" s="37" t="s">
        <v>60</v>
      </c>
      <c r="B1387" s="38" t="s">
        <v>2984</v>
      </c>
      <c r="C1387" s="39" t="s">
        <v>69</v>
      </c>
      <c r="D1387" s="39" t="s">
        <v>2985</v>
      </c>
      <c r="E1387" s="38" t="s">
        <v>71</v>
      </c>
      <c r="F1387" s="38" t="s">
        <v>6</v>
      </c>
      <c r="G1387" s="39">
        <v>1.0900000000000001</v>
      </c>
      <c r="H1387" s="40">
        <v>1.0900000000000001</v>
      </c>
      <c r="I1387" s="194"/>
    </row>
    <row r="1388" spans="1:9" x14ac:dyDescent="0.2">
      <c r="A1388" s="37" t="s">
        <v>3165</v>
      </c>
      <c r="B1388" s="38" t="s">
        <v>3432</v>
      </c>
      <c r="C1388" s="39" t="s">
        <v>56</v>
      </c>
      <c r="D1388" s="39" t="s">
        <v>3433</v>
      </c>
      <c r="E1388" s="38" t="s">
        <v>3142</v>
      </c>
      <c r="F1388" s="38" t="s">
        <v>4349</v>
      </c>
      <c r="G1388" s="39">
        <v>29.06</v>
      </c>
      <c r="H1388" s="40">
        <v>0.46</v>
      </c>
      <c r="I1388" s="194"/>
    </row>
    <row r="1389" spans="1:9" x14ac:dyDescent="0.2">
      <c r="A1389" s="37" t="s">
        <v>3165</v>
      </c>
      <c r="B1389" s="38" t="s">
        <v>3429</v>
      </c>
      <c r="C1389" s="39" t="s">
        <v>56</v>
      </c>
      <c r="D1389" s="39" t="s">
        <v>3430</v>
      </c>
      <c r="E1389" s="38" t="s">
        <v>3142</v>
      </c>
      <c r="F1389" s="38" t="s">
        <v>4349</v>
      </c>
      <c r="G1389" s="39">
        <v>21.65</v>
      </c>
      <c r="H1389" s="40">
        <v>0.34</v>
      </c>
      <c r="I1389" s="194"/>
    </row>
    <row r="1390" spans="1:9" ht="19.5" x14ac:dyDescent="0.2">
      <c r="A1390" s="37" t="s">
        <v>66</v>
      </c>
      <c r="B1390" s="38" t="s">
        <v>4350</v>
      </c>
      <c r="C1390" s="39" t="s">
        <v>56</v>
      </c>
      <c r="D1390" s="39" t="s">
        <v>4351</v>
      </c>
      <c r="E1390" s="38" t="s">
        <v>71</v>
      </c>
      <c r="F1390" s="38" t="s">
        <v>6</v>
      </c>
      <c r="G1390" s="39">
        <v>0.28999999999999998</v>
      </c>
      <c r="H1390" s="40">
        <v>0.28999999999999998</v>
      </c>
      <c r="I1390" s="194"/>
    </row>
    <row r="1391" spans="1:9" x14ac:dyDescent="0.2">
      <c r="A1391" s="37" t="s">
        <v>2987</v>
      </c>
      <c r="B1391" s="38" t="s">
        <v>42</v>
      </c>
      <c r="C1391" s="39" t="s">
        <v>43</v>
      </c>
      <c r="D1391" s="39" t="s">
        <v>3</v>
      </c>
      <c r="E1391" s="38" t="s">
        <v>44</v>
      </c>
      <c r="F1391" s="38" t="s">
        <v>45</v>
      </c>
      <c r="G1391" s="39" t="s">
        <v>46</v>
      </c>
      <c r="H1391" s="40" t="s">
        <v>4</v>
      </c>
      <c r="I1391" s="194"/>
    </row>
    <row r="1392" spans="1:9" x14ac:dyDescent="0.2">
      <c r="A1392" s="37" t="s">
        <v>60</v>
      </c>
      <c r="B1392" s="38" t="s">
        <v>2988</v>
      </c>
      <c r="C1392" s="39" t="s">
        <v>69</v>
      </c>
      <c r="D1392" s="39" t="s">
        <v>2989</v>
      </c>
      <c r="E1392" s="38" t="s">
        <v>71</v>
      </c>
      <c r="F1392" s="38" t="s">
        <v>6</v>
      </c>
      <c r="G1392" s="39">
        <v>0.91</v>
      </c>
      <c r="H1392" s="40">
        <v>0.91</v>
      </c>
      <c r="I1392" s="194"/>
    </row>
    <row r="1393" spans="1:9" x14ac:dyDescent="0.2">
      <c r="A1393" s="37" t="s">
        <v>3165</v>
      </c>
      <c r="B1393" s="38" t="s">
        <v>3432</v>
      </c>
      <c r="C1393" s="39" t="s">
        <v>56</v>
      </c>
      <c r="D1393" s="39" t="s">
        <v>3433</v>
      </c>
      <c r="E1393" s="38" t="s">
        <v>3142</v>
      </c>
      <c r="F1393" s="38" t="s">
        <v>3978</v>
      </c>
      <c r="G1393" s="39">
        <v>29.06</v>
      </c>
      <c r="H1393" s="40">
        <v>0.28999999999999998</v>
      </c>
      <c r="I1393" s="194"/>
    </row>
    <row r="1394" spans="1:9" x14ac:dyDescent="0.2">
      <c r="A1394" s="37" t="s">
        <v>66</v>
      </c>
      <c r="B1394" s="38" t="s">
        <v>4352</v>
      </c>
      <c r="C1394" s="39" t="s">
        <v>3233</v>
      </c>
      <c r="D1394" s="39" t="s">
        <v>4353</v>
      </c>
      <c r="E1394" s="38" t="s">
        <v>476</v>
      </c>
      <c r="F1394" s="38" t="s">
        <v>6</v>
      </c>
      <c r="G1394" s="39">
        <v>0.62</v>
      </c>
      <c r="H1394" s="40">
        <v>0.62</v>
      </c>
      <c r="I1394" s="194"/>
    </row>
    <row r="1395" spans="1:9" x14ac:dyDescent="0.2">
      <c r="A1395" s="37" t="s">
        <v>2991</v>
      </c>
      <c r="B1395" s="38" t="s">
        <v>42</v>
      </c>
      <c r="C1395" s="39" t="s">
        <v>43</v>
      </c>
      <c r="D1395" s="39" t="s">
        <v>3</v>
      </c>
      <c r="E1395" s="38" t="s">
        <v>44</v>
      </c>
      <c r="F1395" s="38" t="s">
        <v>45</v>
      </c>
      <c r="G1395" s="39" t="s">
        <v>46</v>
      </c>
      <c r="H1395" s="40" t="s">
        <v>4</v>
      </c>
      <c r="I1395" s="194"/>
    </row>
    <row r="1396" spans="1:9" x14ac:dyDescent="0.2">
      <c r="A1396" s="37" t="s">
        <v>60</v>
      </c>
      <c r="B1396" s="38" t="s">
        <v>2992</v>
      </c>
      <c r="C1396" s="39" t="s">
        <v>69</v>
      </c>
      <c r="D1396" s="39" t="s">
        <v>2993</v>
      </c>
      <c r="E1396" s="38" t="s">
        <v>85</v>
      </c>
      <c r="F1396" s="38" t="s">
        <v>6</v>
      </c>
      <c r="G1396" s="39">
        <v>50.52</v>
      </c>
      <c r="H1396" s="40">
        <v>50.52</v>
      </c>
      <c r="I1396" s="194"/>
    </row>
    <row r="1397" spans="1:9" x14ac:dyDescent="0.2">
      <c r="A1397" s="37" t="s">
        <v>3165</v>
      </c>
      <c r="B1397" s="38" t="s">
        <v>3429</v>
      </c>
      <c r="C1397" s="39" t="s">
        <v>56</v>
      </c>
      <c r="D1397" s="39" t="s">
        <v>3430</v>
      </c>
      <c r="E1397" s="38" t="s">
        <v>3142</v>
      </c>
      <c r="F1397" s="38" t="s">
        <v>4354</v>
      </c>
      <c r="G1397" s="39">
        <v>21.65</v>
      </c>
      <c r="H1397" s="40">
        <v>4.54</v>
      </c>
      <c r="I1397" s="194"/>
    </row>
    <row r="1398" spans="1:9" x14ac:dyDescent="0.2">
      <c r="A1398" s="37" t="s">
        <v>3165</v>
      </c>
      <c r="B1398" s="38" t="s">
        <v>3432</v>
      </c>
      <c r="C1398" s="39" t="s">
        <v>56</v>
      </c>
      <c r="D1398" s="39" t="s">
        <v>3433</v>
      </c>
      <c r="E1398" s="38" t="s">
        <v>3142</v>
      </c>
      <c r="F1398" s="38" t="s">
        <v>4354</v>
      </c>
      <c r="G1398" s="39">
        <v>29.06</v>
      </c>
      <c r="H1398" s="40">
        <v>6.1</v>
      </c>
      <c r="I1398" s="194"/>
    </row>
    <row r="1399" spans="1:9" x14ac:dyDescent="0.2">
      <c r="A1399" s="37" t="s">
        <v>66</v>
      </c>
      <c r="B1399" s="38" t="s">
        <v>4355</v>
      </c>
      <c r="C1399" s="39" t="s">
        <v>56</v>
      </c>
      <c r="D1399" s="39" t="s">
        <v>4356</v>
      </c>
      <c r="E1399" s="38" t="s">
        <v>85</v>
      </c>
      <c r="F1399" s="38" t="s">
        <v>4357</v>
      </c>
      <c r="G1399" s="39">
        <v>39.1</v>
      </c>
      <c r="H1399" s="40">
        <v>39.880000000000003</v>
      </c>
      <c r="I1399" s="194"/>
    </row>
    <row r="1400" spans="1:9" x14ac:dyDescent="0.2">
      <c r="A1400" s="37" t="s">
        <v>2995</v>
      </c>
      <c r="B1400" s="38" t="s">
        <v>42</v>
      </c>
      <c r="C1400" s="39" t="s">
        <v>43</v>
      </c>
      <c r="D1400" s="39" t="s">
        <v>3</v>
      </c>
      <c r="E1400" s="38" t="s">
        <v>44</v>
      </c>
      <c r="F1400" s="38" t="s">
        <v>45</v>
      </c>
      <c r="G1400" s="39" t="s">
        <v>46</v>
      </c>
      <c r="H1400" s="40" t="s">
        <v>4</v>
      </c>
      <c r="I1400" s="194"/>
    </row>
    <row r="1401" spans="1:9" x14ac:dyDescent="0.2">
      <c r="A1401" s="37" t="s">
        <v>60</v>
      </c>
      <c r="B1401" s="38" t="s">
        <v>2996</v>
      </c>
      <c r="C1401" s="39" t="s">
        <v>69</v>
      </c>
      <c r="D1401" s="39" t="s">
        <v>2997</v>
      </c>
      <c r="E1401" s="38" t="s">
        <v>71</v>
      </c>
      <c r="F1401" s="38" t="s">
        <v>6</v>
      </c>
      <c r="G1401" s="39">
        <v>34.83</v>
      </c>
      <c r="H1401" s="40">
        <v>34.83</v>
      </c>
      <c r="I1401" s="194"/>
    </row>
    <row r="1402" spans="1:9" x14ac:dyDescent="0.2">
      <c r="A1402" s="37" t="s">
        <v>3165</v>
      </c>
      <c r="B1402" s="38" t="s">
        <v>3429</v>
      </c>
      <c r="C1402" s="39" t="s">
        <v>56</v>
      </c>
      <c r="D1402" s="39" t="s">
        <v>3430</v>
      </c>
      <c r="E1402" s="38" t="s">
        <v>3142</v>
      </c>
      <c r="F1402" s="38" t="s">
        <v>3333</v>
      </c>
      <c r="G1402" s="39">
        <v>21.65</v>
      </c>
      <c r="H1402" s="40">
        <v>10.82</v>
      </c>
      <c r="I1402" s="194"/>
    </row>
    <row r="1403" spans="1:9" x14ac:dyDescent="0.2">
      <c r="A1403" s="37" t="s">
        <v>3165</v>
      </c>
      <c r="B1403" s="38" t="s">
        <v>3432</v>
      </c>
      <c r="C1403" s="39" t="s">
        <v>56</v>
      </c>
      <c r="D1403" s="39" t="s">
        <v>3433</v>
      </c>
      <c r="E1403" s="38" t="s">
        <v>3142</v>
      </c>
      <c r="F1403" s="38" t="s">
        <v>3333</v>
      </c>
      <c r="G1403" s="39">
        <v>29.06</v>
      </c>
      <c r="H1403" s="40">
        <v>14.53</v>
      </c>
      <c r="I1403" s="194"/>
    </row>
    <row r="1404" spans="1:9" x14ac:dyDescent="0.2">
      <c r="A1404" s="37" t="s">
        <v>66</v>
      </c>
      <c r="B1404" s="38" t="s">
        <v>4358</v>
      </c>
      <c r="C1404" s="39" t="s">
        <v>3341</v>
      </c>
      <c r="D1404" s="39" t="s">
        <v>4359</v>
      </c>
      <c r="E1404" s="38" t="s">
        <v>71</v>
      </c>
      <c r="F1404" s="38" t="s">
        <v>6</v>
      </c>
      <c r="G1404" s="39">
        <v>9.48</v>
      </c>
      <c r="H1404" s="40">
        <v>9.48</v>
      </c>
      <c r="I1404" s="194"/>
    </row>
    <row r="1405" spans="1:9" x14ac:dyDescent="0.2">
      <c r="A1405" s="37" t="s">
        <v>2999</v>
      </c>
      <c r="B1405" s="38" t="s">
        <v>42</v>
      </c>
      <c r="C1405" s="39" t="s">
        <v>43</v>
      </c>
      <c r="D1405" s="39" t="s">
        <v>3</v>
      </c>
      <c r="E1405" s="38" t="s">
        <v>44</v>
      </c>
      <c r="F1405" s="38" t="s">
        <v>45</v>
      </c>
      <c r="G1405" s="39" t="s">
        <v>46</v>
      </c>
      <c r="H1405" s="40" t="s">
        <v>4</v>
      </c>
      <c r="I1405" s="194"/>
    </row>
    <row r="1406" spans="1:9" x14ac:dyDescent="0.2">
      <c r="A1406" s="37" t="s">
        <v>60</v>
      </c>
      <c r="B1406" s="38" t="s">
        <v>3000</v>
      </c>
      <c r="C1406" s="39" t="s">
        <v>69</v>
      </c>
      <c r="D1406" s="39" t="s">
        <v>3001</v>
      </c>
      <c r="E1406" s="38" t="s">
        <v>71</v>
      </c>
      <c r="F1406" s="38" t="s">
        <v>6</v>
      </c>
      <c r="G1406" s="39">
        <v>21.86</v>
      </c>
      <c r="H1406" s="40">
        <v>21.86</v>
      </c>
      <c r="I1406" s="194"/>
    </row>
    <row r="1407" spans="1:9" x14ac:dyDescent="0.2">
      <c r="A1407" s="37" t="s">
        <v>3165</v>
      </c>
      <c r="B1407" s="38" t="s">
        <v>3432</v>
      </c>
      <c r="C1407" s="39" t="s">
        <v>56</v>
      </c>
      <c r="D1407" s="39" t="s">
        <v>3433</v>
      </c>
      <c r="E1407" s="38" t="s">
        <v>3142</v>
      </c>
      <c r="F1407" s="38" t="s">
        <v>4360</v>
      </c>
      <c r="G1407" s="39">
        <v>29.06</v>
      </c>
      <c r="H1407" s="40">
        <v>5.51</v>
      </c>
      <c r="I1407" s="194"/>
    </row>
    <row r="1408" spans="1:9" x14ac:dyDescent="0.2">
      <c r="A1408" s="37" t="s">
        <v>3165</v>
      </c>
      <c r="B1408" s="38" t="s">
        <v>3429</v>
      </c>
      <c r="C1408" s="39" t="s">
        <v>56</v>
      </c>
      <c r="D1408" s="39" t="s">
        <v>3430</v>
      </c>
      <c r="E1408" s="38" t="s">
        <v>3142</v>
      </c>
      <c r="F1408" s="38" t="s">
        <v>4360</v>
      </c>
      <c r="G1408" s="39">
        <v>21.65</v>
      </c>
      <c r="H1408" s="40">
        <v>4.1100000000000003</v>
      </c>
      <c r="I1408" s="194"/>
    </row>
    <row r="1409" spans="1:9" x14ac:dyDescent="0.2">
      <c r="A1409" s="37" t="s">
        <v>66</v>
      </c>
      <c r="B1409" s="38" t="s">
        <v>4361</v>
      </c>
      <c r="C1409" s="39" t="s">
        <v>56</v>
      </c>
      <c r="D1409" s="39" t="s">
        <v>4362</v>
      </c>
      <c r="E1409" s="38" t="s">
        <v>71</v>
      </c>
      <c r="F1409" s="38" t="s">
        <v>6</v>
      </c>
      <c r="G1409" s="39">
        <v>12.24</v>
      </c>
      <c r="H1409" s="40">
        <v>12.24</v>
      </c>
      <c r="I1409" s="194"/>
    </row>
    <row r="1410" spans="1:9" x14ac:dyDescent="0.2">
      <c r="A1410" s="37" t="s">
        <v>3007</v>
      </c>
      <c r="B1410" s="38" t="s">
        <v>42</v>
      </c>
      <c r="C1410" s="39" t="s">
        <v>43</v>
      </c>
      <c r="D1410" s="39" t="s">
        <v>3</v>
      </c>
      <c r="E1410" s="38" t="s">
        <v>44</v>
      </c>
      <c r="F1410" s="38" t="s">
        <v>45</v>
      </c>
      <c r="G1410" s="39" t="s">
        <v>46</v>
      </c>
      <c r="H1410" s="40" t="s">
        <v>4</v>
      </c>
      <c r="I1410" s="194"/>
    </row>
    <row r="1411" spans="1:9" x14ac:dyDescent="0.2">
      <c r="A1411" s="37" t="s">
        <v>60</v>
      </c>
      <c r="B1411" s="38" t="s">
        <v>3008</v>
      </c>
      <c r="C1411" s="39" t="s">
        <v>69</v>
      </c>
      <c r="D1411" s="39" t="s">
        <v>3009</v>
      </c>
      <c r="E1411" s="38" t="s">
        <v>71</v>
      </c>
      <c r="F1411" s="38" t="s">
        <v>6</v>
      </c>
      <c r="G1411" s="39">
        <v>44.27</v>
      </c>
      <c r="H1411" s="40">
        <v>44.27</v>
      </c>
      <c r="I1411" s="194"/>
    </row>
    <row r="1412" spans="1:9" x14ac:dyDescent="0.2">
      <c r="A1412" s="37" t="s">
        <v>3165</v>
      </c>
      <c r="B1412" s="38" t="s">
        <v>3432</v>
      </c>
      <c r="C1412" s="39" t="s">
        <v>56</v>
      </c>
      <c r="D1412" s="39" t="s">
        <v>3433</v>
      </c>
      <c r="E1412" s="38" t="s">
        <v>3142</v>
      </c>
      <c r="F1412" s="38" t="s">
        <v>3339</v>
      </c>
      <c r="G1412" s="39">
        <v>29.06</v>
      </c>
      <c r="H1412" s="40">
        <v>7.26</v>
      </c>
      <c r="I1412" s="194"/>
    </row>
    <row r="1413" spans="1:9" x14ac:dyDescent="0.2">
      <c r="A1413" s="37" t="s">
        <v>3165</v>
      </c>
      <c r="B1413" s="38" t="s">
        <v>3429</v>
      </c>
      <c r="C1413" s="39" t="s">
        <v>56</v>
      </c>
      <c r="D1413" s="39" t="s">
        <v>3430</v>
      </c>
      <c r="E1413" s="38" t="s">
        <v>3142</v>
      </c>
      <c r="F1413" s="38" t="s">
        <v>3339</v>
      </c>
      <c r="G1413" s="39">
        <v>21.65</v>
      </c>
      <c r="H1413" s="40">
        <v>5.41</v>
      </c>
      <c r="I1413" s="194"/>
    </row>
    <row r="1414" spans="1:9" ht="19.5" x14ac:dyDescent="0.2">
      <c r="A1414" s="37" t="s">
        <v>66</v>
      </c>
      <c r="B1414" s="38" t="s">
        <v>4363</v>
      </c>
      <c r="C1414" s="39" t="s">
        <v>3493</v>
      </c>
      <c r="D1414" s="39" t="s">
        <v>4364</v>
      </c>
      <c r="E1414" s="38" t="s">
        <v>71</v>
      </c>
      <c r="F1414" s="38" t="s">
        <v>6</v>
      </c>
      <c r="G1414" s="39">
        <v>31.6</v>
      </c>
      <c r="H1414" s="40">
        <v>31.6</v>
      </c>
      <c r="I1414" s="194"/>
    </row>
    <row r="1415" spans="1:9" x14ac:dyDescent="0.2">
      <c r="A1415" s="37" t="s">
        <v>3011</v>
      </c>
      <c r="B1415" s="38" t="s">
        <v>42</v>
      </c>
      <c r="C1415" s="39" t="s">
        <v>43</v>
      </c>
      <c r="D1415" s="39" t="s">
        <v>3</v>
      </c>
      <c r="E1415" s="38" t="s">
        <v>44</v>
      </c>
      <c r="F1415" s="38" t="s">
        <v>45</v>
      </c>
      <c r="G1415" s="39" t="s">
        <v>46</v>
      </c>
      <c r="H1415" s="40" t="s">
        <v>4</v>
      </c>
      <c r="I1415" s="194"/>
    </row>
    <row r="1416" spans="1:9" x14ac:dyDescent="0.2">
      <c r="A1416" s="37" t="s">
        <v>60</v>
      </c>
      <c r="B1416" s="38" t="s">
        <v>3012</v>
      </c>
      <c r="C1416" s="39" t="s">
        <v>69</v>
      </c>
      <c r="D1416" s="39" t="s">
        <v>3013</v>
      </c>
      <c r="E1416" s="38" t="s">
        <v>85</v>
      </c>
      <c r="F1416" s="38" t="s">
        <v>6</v>
      </c>
      <c r="G1416" s="39">
        <v>226.37</v>
      </c>
      <c r="H1416" s="40">
        <v>226.37</v>
      </c>
      <c r="I1416" s="194"/>
    </row>
    <row r="1417" spans="1:9" x14ac:dyDescent="0.2">
      <c r="A1417" s="37" t="s">
        <v>3165</v>
      </c>
      <c r="B1417" s="38" t="s">
        <v>3432</v>
      </c>
      <c r="C1417" s="39" t="s">
        <v>56</v>
      </c>
      <c r="D1417" s="39" t="s">
        <v>3433</v>
      </c>
      <c r="E1417" s="38" t="s">
        <v>3142</v>
      </c>
      <c r="F1417" s="38" t="s">
        <v>3333</v>
      </c>
      <c r="G1417" s="39">
        <v>29.06</v>
      </c>
      <c r="H1417" s="40">
        <v>14.53</v>
      </c>
      <c r="I1417" s="194"/>
    </row>
    <row r="1418" spans="1:9" x14ac:dyDescent="0.2">
      <c r="A1418" s="37" t="s">
        <v>3165</v>
      </c>
      <c r="B1418" s="38" t="s">
        <v>3429</v>
      </c>
      <c r="C1418" s="39" t="s">
        <v>56</v>
      </c>
      <c r="D1418" s="39" t="s">
        <v>3430</v>
      </c>
      <c r="E1418" s="38" t="s">
        <v>3142</v>
      </c>
      <c r="F1418" s="38" t="s">
        <v>3333</v>
      </c>
      <c r="G1418" s="39">
        <v>21.65</v>
      </c>
      <c r="H1418" s="40">
        <v>10.82</v>
      </c>
      <c r="I1418" s="194"/>
    </row>
    <row r="1419" spans="1:9" ht="19.5" x14ac:dyDescent="0.2">
      <c r="A1419" s="37" t="s">
        <v>66</v>
      </c>
      <c r="B1419" s="38" t="s">
        <v>4365</v>
      </c>
      <c r="C1419" s="39" t="s">
        <v>3493</v>
      </c>
      <c r="D1419" s="39" t="s">
        <v>4366</v>
      </c>
      <c r="E1419" s="38" t="s">
        <v>85</v>
      </c>
      <c r="F1419" s="38" t="s">
        <v>4367</v>
      </c>
      <c r="G1419" s="39">
        <v>193.76</v>
      </c>
      <c r="H1419" s="40">
        <v>201.02</v>
      </c>
      <c r="I1419" s="194"/>
    </row>
    <row r="1420" spans="1:9" x14ac:dyDescent="0.2">
      <c r="A1420" s="37" t="s">
        <v>3015</v>
      </c>
      <c r="B1420" s="38" t="s">
        <v>42</v>
      </c>
      <c r="C1420" s="39" t="s">
        <v>43</v>
      </c>
      <c r="D1420" s="39" t="s">
        <v>3</v>
      </c>
      <c r="E1420" s="38" t="s">
        <v>44</v>
      </c>
      <c r="F1420" s="38" t="s">
        <v>45</v>
      </c>
      <c r="G1420" s="39" t="s">
        <v>46</v>
      </c>
      <c r="H1420" s="40" t="s">
        <v>4</v>
      </c>
      <c r="I1420" s="194"/>
    </row>
    <row r="1421" spans="1:9" x14ac:dyDescent="0.2">
      <c r="A1421" s="37" t="s">
        <v>60</v>
      </c>
      <c r="B1421" s="38" t="s">
        <v>3016</v>
      </c>
      <c r="C1421" s="39" t="s">
        <v>69</v>
      </c>
      <c r="D1421" s="39" t="s">
        <v>3017</v>
      </c>
      <c r="E1421" s="38" t="s">
        <v>71</v>
      </c>
      <c r="F1421" s="38" t="s">
        <v>6</v>
      </c>
      <c r="G1421" s="39">
        <v>50.02</v>
      </c>
      <c r="H1421" s="40">
        <v>50.02</v>
      </c>
      <c r="I1421" s="194"/>
    </row>
    <row r="1422" spans="1:9" x14ac:dyDescent="0.2">
      <c r="A1422" s="37" t="s">
        <v>3165</v>
      </c>
      <c r="B1422" s="38" t="s">
        <v>3429</v>
      </c>
      <c r="C1422" s="39" t="s">
        <v>56</v>
      </c>
      <c r="D1422" s="39" t="s">
        <v>3430</v>
      </c>
      <c r="E1422" s="38" t="s">
        <v>3142</v>
      </c>
      <c r="F1422" s="38" t="s">
        <v>3193</v>
      </c>
      <c r="G1422" s="39">
        <v>21.65</v>
      </c>
      <c r="H1422" s="40">
        <v>6.49</v>
      </c>
      <c r="I1422" s="194"/>
    </row>
    <row r="1423" spans="1:9" x14ac:dyDescent="0.2">
      <c r="A1423" s="37" t="s">
        <v>3165</v>
      </c>
      <c r="B1423" s="38" t="s">
        <v>3432</v>
      </c>
      <c r="C1423" s="39" t="s">
        <v>56</v>
      </c>
      <c r="D1423" s="39" t="s">
        <v>3433</v>
      </c>
      <c r="E1423" s="38" t="s">
        <v>3142</v>
      </c>
      <c r="F1423" s="38" t="s">
        <v>3193</v>
      </c>
      <c r="G1423" s="39">
        <v>29.06</v>
      </c>
      <c r="H1423" s="40">
        <v>8.7100000000000009</v>
      </c>
      <c r="I1423" s="194"/>
    </row>
    <row r="1424" spans="1:9" x14ac:dyDescent="0.2">
      <c r="A1424" s="37" t="s">
        <v>66</v>
      </c>
      <c r="B1424" s="38" t="s">
        <v>4368</v>
      </c>
      <c r="C1424" s="39" t="s">
        <v>56</v>
      </c>
      <c r="D1424" s="39" t="s">
        <v>4369</v>
      </c>
      <c r="E1424" s="38" t="s">
        <v>4370</v>
      </c>
      <c r="F1424" s="38" t="s">
        <v>6</v>
      </c>
      <c r="G1424" s="39">
        <v>34.82</v>
      </c>
      <c r="H1424" s="40">
        <v>34.82</v>
      </c>
      <c r="I1424" s="194"/>
    </row>
    <row r="1425" spans="1:9" x14ac:dyDescent="0.2">
      <c r="A1425" s="37" t="s">
        <v>3019</v>
      </c>
      <c r="B1425" s="38" t="s">
        <v>42</v>
      </c>
      <c r="C1425" s="39" t="s">
        <v>43</v>
      </c>
      <c r="D1425" s="39" t="s">
        <v>3</v>
      </c>
      <c r="E1425" s="38" t="s">
        <v>44</v>
      </c>
      <c r="F1425" s="38" t="s">
        <v>45</v>
      </c>
      <c r="G1425" s="39" t="s">
        <v>46</v>
      </c>
      <c r="H1425" s="40" t="s">
        <v>4</v>
      </c>
      <c r="I1425" s="194"/>
    </row>
    <row r="1426" spans="1:9" ht="19.5" x14ac:dyDescent="0.2">
      <c r="A1426" s="37" t="s">
        <v>60</v>
      </c>
      <c r="B1426" s="38" t="s">
        <v>3020</v>
      </c>
      <c r="C1426" s="39" t="s">
        <v>69</v>
      </c>
      <c r="D1426" s="39" t="s">
        <v>3021</v>
      </c>
      <c r="E1426" s="38" t="s">
        <v>476</v>
      </c>
      <c r="F1426" s="38" t="s">
        <v>6</v>
      </c>
      <c r="G1426" s="39">
        <v>298.39999999999998</v>
      </c>
      <c r="H1426" s="40">
        <v>298.39999999999998</v>
      </c>
      <c r="I1426" s="194"/>
    </row>
    <row r="1427" spans="1:9" x14ac:dyDescent="0.2">
      <c r="A1427" s="37" t="s">
        <v>3165</v>
      </c>
      <c r="B1427" s="38" t="s">
        <v>3432</v>
      </c>
      <c r="C1427" s="39" t="s">
        <v>56</v>
      </c>
      <c r="D1427" s="39" t="s">
        <v>3433</v>
      </c>
      <c r="E1427" s="38" t="s">
        <v>3142</v>
      </c>
      <c r="F1427" s="38" t="s">
        <v>4371</v>
      </c>
      <c r="G1427" s="39">
        <v>29.06</v>
      </c>
      <c r="H1427" s="40">
        <v>4.0199999999999996</v>
      </c>
      <c r="I1427" s="194"/>
    </row>
    <row r="1428" spans="1:9" x14ac:dyDescent="0.2">
      <c r="A1428" s="37" t="s">
        <v>3165</v>
      </c>
      <c r="B1428" s="38" t="s">
        <v>3429</v>
      </c>
      <c r="C1428" s="39" t="s">
        <v>56</v>
      </c>
      <c r="D1428" s="39" t="s">
        <v>3430</v>
      </c>
      <c r="E1428" s="38" t="s">
        <v>3142</v>
      </c>
      <c r="F1428" s="38" t="s">
        <v>4372</v>
      </c>
      <c r="G1428" s="39">
        <v>21.65</v>
      </c>
      <c r="H1428" s="40">
        <v>2.35</v>
      </c>
      <c r="I1428" s="194"/>
    </row>
    <row r="1429" spans="1:9" ht="19.5" x14ac:dyDescent="0.2">
      <c r="A1429" s="37" t="s">
        <v>3165</v>
      </c>
      <c r="B1429" s="38" t="s">
        <v>4373</v>
      </c>
      <c r="C1429" s="39" t="s">
        <v>56</v>
      </c>
      <c r="D1429" s="39" t="s">
        <v>4374</v>
      </c>
      <c r="E1429" s="38" t="s">
        <v>131</v>
      </c>
      <c r="F1429" s="38" t="s">
        <v>4375</v>
      </c>
      <c r="G1429" s="39">
        <v>211.98</v>
      </c>
      <c r="H1429" s="40">
        <v>2.98</v>
      </c>
      <c r="I1429" s="194"/>
    </row>
    <row r="1430" spans="1:9" ht="19.5" x14ac:dyDescent="0.2">
      <c r="A1430" s="37" t="s">
        <v>66</v>
      </c>
      <c r="B1430" s="38" t="s">
        <v>4376</v>
      </c>
      <c r="C1430" s="39" t="s">
        <v>56</v>
      </c>
      <c r="D1430" s="39" t="s">
        <v>4377</v>
      </c>
      <c r="E1430" s="38" t="s">
        <v>71</v>
      </c>
      <c r="F1430" s="38" t="s">
        <v>6</v>
      </c>
      <c r="G1430" s="39">
        <v>79.05</v>
      </c>
      <c r="H1430" s="40">
        <v>79.05</v>
      </c>
      <c r="I1430" s="194"/>
    </row>
    <row r="1431" spans="1:9" x14ac:dyDescent="0.2">
      <c r="A1431" s="37" t="s">
        <v>66</v>
      </c>
      <c r="B1431" s="38" t="s">
        <v>4378</v>
      </c>
      <c r="C1431" s="39" t="s">
        <v>3341</v>
      </c>
      <c r="D1431" s="39" t="s">
        <v>5024</v>
      </c>
      <c r="E1431" s="38" t="s">
        <v>71</v>
      </c>
      <c r="F1431" s="38" t="s">
        <v>6</v>
      </c>
      <c r="G1431" s="39">
        <v>210</v>
      </c>
      <c r="H1431" s="40">
        <v>210</v>
      </c>
      <c r="I1431" s="194"/>
    </row>
    <row r="1432" spans="1:9" x14ac:dyDescent="0.2">
      <c r="A1432" s="37" t="s">
        <v>3023</v>
      </c>
      <c r="B1432" s="38" t="s">
        <v>42</v>
      </c>
      <c r="C1432" s="39" t="s">
        <v>43</v>
      </c>
      <c r="D1432" s="39" t="s">
        <v>3</v>
      </c>
      <c r="E1432" s="38" t="s">
        <v>44</v>
      </c>
      <c r="F1432" s="38" t="s">
        <v>45</v>
      </c>
      <c r="G1432" s="39" t="s">
        <v>46</v>
      </c>
      <c r="H1432" s="40" t="s">
        <v>4</v>
      </c>
      <c r="I1432" s="194"/>
    </row>
    <row r="1433" spans="1:9" ht="19.5" x14ac:dyDescent="0.2">
      <c r="A1433" s="37" t="s">
        <v>60</v>
      </c>
      <c r="B1433" s="38" t="s">
        <v>3024</v>
      </c>
      <c r="C1433" s="39" t="s">
        <v>69</v>
      </c>
      <c r="D1433" s="39" t="s">
        <v>3025</v>
      </c>
      <c r="E1433" s="38" t="s">
        <v>71</v>
      </c>
      <c r="F1433" s="38" t="s">
        <v>6</v>
      </c>
      <c r="G1433" s="39">
        <v>25.5</v>
      </c>
      <c r="H1433" s="40">
        <v>25.5</v>
      </c>
      <c r="I1433" s="194"/>
    </row>
    <row r="1434" spans="1:9" x14ac:dyDescent="0.2">
      <c r="A1434" s="37" t="s">
        <v>3165</v>
      </c>
      <c r="B1434" s="38" t="s">
        <v>3756</v>
      </c>
      <c r="C1434" s="39" t="s">
        <v>56</v>
      </c>
      <c r="D1434" s="39" t="s">
        <v>3757</v>
      </c>
      <c r="E1434" s="38" t="s">
        <v>3142</v>
      </c>
      <c r="F1434" s="38" t="s">
        <v>4380</v>
      </c>
      <c r="G1434" s="39">
        <v>21.61</v>
      </c>
      <c r="H1434" s="40">
        <v>3.6</v>
      </c>
      <c r="I1434" s="194"/>
    </row>
    <row r="1435" spans="1:9" ht="29.25" x14ac:dyDescent="0.2">
      <c r="A1435" s="37" t="s">
        <v>66</v>
      </c>
      <c r="B1435" s="38" t="s">
        <v>4381</v>
      </c>
      <c r="C1435" s="39" t="s">
        <v>4774</v>
      </c>
      <c r="D1435" s="39" t="s">
        <v>4382</v>
      </c>
      <c r="E1435" s="38" t="s">
        <v>71</v>
      </c>
      <c r="F1435" s="38" t="s">
        <v>6</v>
      </c>
      <c r="G1435" s="39">
        <v>21.9</v>
      </c>
      <c r="H1435" s="40">
        <v>21.9</v>
      </c>
      <c r="I1435" s="194"/>
    </row>
    <row r="1436" spans="1:9" x14ac:dyDescent="0.2">
      <c r="A1436" s="37" t="s">
        <v>3027</v>
      </c>
      <c r="B1436" s="38" t="s">
        <v>42</v>
      </c>
      <c r="C1436" s="39" t="s">
        <v>43</v>
      </c>
      <c r="D1436" s="39" t="s">
        <v>3</v>
      </c>
      <c r="E1436" s="38" t="s">
        <v>44</v>
      </c>
      <c r="F1436" s="38" t="s">
        <v>45</v>
      </c>
      <c r="G1436" s="39" t="s">
        <v>46</v>
      </c>
      <c r="H1436" s="40" t="s">
        <v>4</v>
      </c>
      <c r="I1436" s="194"/>
    </row>
    <row r="1437" spans="1:9" x14ac:dyDescent="0.2">
      <c r="A1437" s="37" t="s">
        <v>60</v>
      </c>
      <c r="B1437" s="38" t="s">
        <v>3028</v>
      </c>
      <c r="C1437" s="39" t="s">
        <v>69</v>
      </c>
      <c r="D1437" s="39" t="s">
        <v>3029</v>
      </c>
      <c r="E1437" s="38" t="s">
        <v>71</v>
      </c>
      <c r="F1437" s="38" t="s">
        <v>6</v>
      </c>
      <c r="G1437" s="39">
        <v>149.16</v>
      </c>
      <c r="H1437" s="40">
        <v>149.16</v>
      </c>
      <c r="I1437" s="194"/>
    </row>
    <row r="1438" spans="1:9" x14ac:dyDescent="0.2">
      <c r="A1438" s="37" t="s">
        <v>3165</v>
      </c>
      <c r="B1438" s="38" t="s">
        <v>3756</v>
      </c>
      <c r="C1438" s="39" t="s">
        <v>56</v>
      </c>
      <c r="D1438" s="39" t="s">
        <v>3757</v>
      </c>
      <c r="E1438" s="38" t="s">
        <v>3142</v>
      </c>
      <c r="F1438" s="38" t="s">
        <v>4380</v>
      </c>
      <c r="G1438" s="39">
        <v>21.61</v>
      </c>
      <c r="H1438" s="40">
        <v>3.6</v>
      </c>
      <c r="I1438" s="194"/>
    </row>
    <row r="1439" spans="1:9" ht="19.5" x14ac:dyDescent="0.2">
      <c r="A1439" s="37" t="s">
        <v>66</v>
      </c>
      <c r="B1439" s="38" t="s">
        <v>4383</v>
      </c>
      <c r="C1439" s="39" t="s">
        <v>56</v>
      </c>
      <c r="D1439" s="39" t="s">
        <v>4384</v>
      </c>
      <c r="E1439" s="38" t="s">
        <v>71</v>
      </c>
      <c r="F1439" s="38" t="s">
        <v>12</v>
      </c>
      <c r="G1439" s="39">
        <v>0.14000000000000001</v>
      </c>
      <c r="H1439" s="40">
        <v>0.56000000000000005</v>
      </c>
      <c r="I1439" s="194"/>
    </row>
    <row r="1440" spans="1:9" ht="29.25" x14ac:dyDescent="0.2">
      <c r="A1440" s="37" t="s">
        <v>66</v>
      </c>
      <c r="B1440" s="38" t="s">
        <v>4385</v>
      </c>
      <c r="C1440" s="39" t="s">
        <v>3233</v>
      </c>
      <c r="D1440" s="39" t="s">
        <v>4386</v>
      </c>
      <c r="E1440" s="38" t="s">
        <v>1799</v>
      </c>
      <c r="F1440" s="38" t="s">
        <v>6</v>
      </c>
      <c r="G1440" s="39">
        <v>145</v>
      </c>
      <c r="H1440" s="40">
        <v>145</v>
      </c>
      <c r="I1440" s="194"/>
    </row>
    <row r="1441" spans="1:9" x14ac:dyDescent="0.2">
      <c r="A1441" s="37" t="s">
        <v>3031</v>
      </c>
      <c r="B1441" s="38" t="s">
        <v>42</v>
      </c>
      <c r="C1441" s="39" t="s">
        <v>43</v>
      </c>
      <c r="D1441" s="39" t="s">
        <v>3</v>
      </c>
      <c r="E1441" s="38" t="s">
        <v>44</v>
      </c>
      <c r="F1441" s="38" t="s">
        <v>45</v>
      </c>
      <c r="G1441" s="39" t="s">
        <v>46</v>
      </c>
      <c r="H1441" s="40" t="s">
        <v>4</v>
      </c>
      <c r="I1441" s="194"/>
    </row>
    <row r="1442" spans="1:9" ht="19.5" x14ac:dyDescent="0.2">
      <c r="A1442" s="37" t="s">
        <v>60</v>
      </c>
      <c r="B1442" s="38" t="s">
        <v>3032</v>
      </c>
      <c r="C1442" s="39" t="s">
        <v>69</v>
      </c>
      <c r="D1442" s="39" t="s">
        <v>3033</v>
      </c>
      <c r="E1442" s="38" t="s">
        <v>71</v>
      </c>
      <c r="F1442" s="38" t="s">
        <v>6</v>
      </c>
      <c r="G1442" s="39">
        <v>47.81</v>
      </c>
      <c r="H1442" s="40">
        <v>47.81</v>
      </c>
      <c r="I1442" s="194"/>
    </row>
    <row r="1443" spans="1:9" x14ac:dyDescent="0.2">
      <c r="A1443" s="37" t="s">
        <v>3165</v>
      </c>
      <c r="B1443" s="38" t="s">
        <v>3174</v>
      </c>
      <c r="C1443" s="39" t="s">
        <v>56</v>
      </c>
      <c r="D1443" s="39" t="s">
        <v>3175</v>
      </c>
      <c r="E1443" s="38" t="s">
        <v>3142</v>
      </c>
      <c r="F1443" s="38" t="s">
        <v>3239</v>
      </c>
      <c r="G1443" s="39">
        <v>20.74</v>
      </c>
      <c r="H1443" s="40">
        <v>4.1399999999999997</v>
      </c>
      <c r="I1443" s="194"/>
    </row>
    <row r="1444" spans="1:9" ht="19.5" x14ac:dyDescent="0.2">
      <c r="A1444" s="37" t="s">
        <v>66</v>
      </c>
      <c r="B1444" s="38" t="s">
        <v>4383</v>
      </c>
      <c r="C1444" s="39" t="s">
        <v>56</v>
      </c>
      <c r="D1444" s="39" t="s">
        <v>4384</v>
      </c>
      <c r="E1444" s="38" t="s">
        <v>71</v>
      </c>
      <c r="F1444" s="38" t="s">
        <v>12</v>
      </c>
      <c r="G1444" s="39">
        <v>0.14000000000000001</v>
      </c>
      <c r="H1444" s="40">
        <v>0.56000000000000005</v>
      </c>
      <c r="I1444" s="194"/>
    </row>
    <row r="1445" spans="1:9" ht="29.25" x14ac:dyDescent="0.2">
      <c r="A1445" s="37" t="s">
        <v>66</v>
      </c>
      <c r="B1445" s="38" t="s">
        <v>4387</v>
      </c>
      <c r="C1445" s="39" t="s">
        <v>4774</v>
      </c>
      <c r="D1445" s="39" t="s">
        <v>4388</v>
      </c>
      <c r="E1445" s="38" t="s">
        <v>71</v>
      </c>
      <c r="F1445" s="38" t="s">
        <v>6</v>
      </c>
      <c r="G1445" s="39">
        <v>43.11</v>
      </c>
      <c r="H1445" s="40">
        <v>43.11</v>
      </c>
      <c r="I1445" s="194"/>
    </row>
    <row r="1446" spans="1:9" x14ac:dyDescent="0.2">
      <c r="A1446" s="37" t="s">
        <v>3035</v>
      </c>
      <c r="B1446" s="38" t="s">
        <v>42</v>
      </c>
      <c r="C1446" s="39" t="s">
        <v>43</v>
      </c>
      <c r="D1446" s="39" t="s">
        <v>3</v>
      </c>
      <c r="E1446" s="38" t="s">
        <v>44</v>
      </c>
      <c r="F1446" s="38" t="s">
        <v>45</v>
      </c>
      <c r="G1446" s="39" t="s">
        <v>46</v>
      </c>
      <c r="H1446" s="40" t="s">
        <v>4</v>
      </c>
      <c r="I1446" s="194"/>
    </row>
    <row r="1447" spans="1:9" x14ac:dyDescent="0.2">
      <c r="A1447" s="37" t="s">
        <v>60</v>
      </c>
      <c r="B1447" s="38" t="s">
        <v>3036</v>
      </c>
      <c r="C1447" s="39" t="s">
        <v>69</v>
      </c>
      <c r="D1447" s="39" t="s">
        <v>3037</v>
      </c>
      <c r="E1447" s="38" t="s">
        <v>71</v>
      </c>
      <c r="F1447" s="38" t="s">
        <v>6</v>
      </c>
      <c r="G1447" s="39">
        <v>51.08</v>
      </c>
      <c r="H1447" s="40">
        <v>51.08</v>
      </c>
      <c r="I1447" s="194"/>
    </row>
    <row r="1448" spans="1:9" x14ac:dyDescent="0.2">
      <c r="A1448" s="37" t="s">
        <v>3165</v>
      </c>
      <c r="B1448" s="38" t="s">
        <v>3171</v>
      </c>
      <c r="C1448" s="39" t="s">
        <v>56</v>
      </c>
      <c r="D1448" s="39" t="s">
        <v>3172</v>
      </c>
      <c r="E1448" s="38" t="s">
        <v>3142</v>
      </c>
      <c r="F1448" s="38" t="s">
        <v>6</v>
      </c>
      <c r="G1448" s="39">
        <v>25.75</v>
      </c>
      <c r="H1448" s="40">
        <v>25.75</v>
      </c>
      <c r="I1448" s="194"/>
    </row>
    <row r="1449" spans="1:9" ht="29.25" x14ac:dyDescent="0.2">
      <c r="A1449" s="37" t="s">
        <v>66</v>
      </c>
      <c r="B1449" s="38" t="s">
        <v>4389</v>
      </c>
      <c r="C1449" s="39" t="s">
        <v>4774</v>
      </c>
      <c r="D1449" s="39" t="s">
        <v>4390</v>
      </c>
      <c r="E1449" s="38" t="s">
        <v>71</v>
      </c>
      <c r="F1449" s="38" t="s">
        <v>6</v>
      </c>
      <c r="G1449" s="39">
        <v>25.33</v>
      </c>
      <c r="H1449" s="40">
        <v>25.33</v>
      </c>
      <c r="I1449" s="194"/>
    </row>
    <row r="1450" spans="1:9" x14ac:dyDescent="0.2">
      <c r="A1450" s="37" t="s">
        <v>3039</v>
      </c>
      <c r="B1450" s="38" t="s">
        <v>42</v>
      </c>
      <c r="C1450" s="39" t="s">
        <v>43</v>
      </c>
      <c r="D1450" s="39" t="s">
        <v>3</v>
      </c>
      <c r="E1450" s="38" t="s">
        <v>44</v>
      </c>
      <c r="F1450" s="38" t="s">
        <v>45</v>
      </c>
      <c r="G1450" s="39" t="s">
        <v>46</v>
      </c>
      <c r="H1450" s="40" t="s">
        <v>4</v>
      </c>
      <c r="I1450" s="194"/>
    </row>
    <row r="1451" spans="1:9" ht="19.5" x14ac:dyDescent="0.2">
      <c r="A1451" s="37" t="s">
        <v>60</v>
      </c>
      <c r="B1451" s="38" t="s">
        <v>3040</v>
      </c>
      <c r="C1451" s="39" t="s">
        <v>69</v>
      </c>
      <c r="D1451" s="39" t="s">
        <v>3041</v>
      </c>
      <c r="E1451" s="38" t="s">
        <v>71</v>
      </c>
      <c r="F1451" s="38" t="s">
        <v>6</v>
      </c>
      <c r="G1451" s="39">
        <v>20.05</v>
      </c>
      <c r="H1451" s="40">
        <v>20.05</v>
      </c>
      <c r="I1451" s="194"/>
    </row>
    <row r="1452" spans="1:9" x14ac:dyDescent="0.2">
      <c r="A1452" s="37" t="s">
        <v>3165</v>
      </c>
      <c r="B1452" s="38" t="s">
        <v>3174</v>
      </c>
      <c r="C1452" s="39" t="s">
        <v>56</v>
      </c>
      <c r="D1452" s="39" t="s">
        <v>3175</v>
      </c>
      <c r="E1452" s="38" t="s">
        <v>3142</v>
      </c>
      <c r="F1452" s="38" t="s">
        <v>4391</v>
      </c>
      <c r="G1452" s="39">
        <v>20.74</v>
      </c>
      <c r="H1452" s="40">
        <v>6.4</v>
      </c>
      <c r="I1452" s="194"/>
    </row>
    <row r="1453" spans="1:9" ht="19.5" x14ac:dyDescent="0.2">
      <c r="A1453" s="37" t="s">
        <v>66</v>
      </c>
      <c r="B1453" s="38" t="s">
        <v>4383</v>
      </c>
      <c r="C1453" s="39" t="s">
        <v>56</v>
      </c>
      <c r="D1453" s="39" t="s">
        <v>4384</v>
      </c>
      <c r="E1453" s="38" t="s">
        <v>71</v>
      </c>
      <c r="F1453" s="38" t="s">
        <v>12</v>
      </c>
      <c r="G1453" s="39">
        <v>0.14000000000000001</v>
      </c>
      <c r="H1453" s="40">
        <v>0.56000000000000005</v>
      </c>
      <c r="I1453" s="194"/>
    </row>
    <row r="1454" spans="1:9" ht="29.25" x14ac:dyDescent="0.2">
      <c r="A1454" s="37" t="s">
        <v>66</v>
      </c>
      <c r="B1454" s="38" t="s">
        <v>4392</v>
      </c>
      <c r="C1454" s="39" t="s">
        <v>4774</v>
      </c>
      <c r="D1454" s="39" t="s">
        <v>4393</v>
      </c>
      <c r="E1454" s="38" t="s">
        <v>71</v>
      </c>
      <c r="F1454" s="38" t="s">
        <v>6</v>
      </c>
      <c r="G1454" s="39">
        <v>13.09</v>
      </c>
      <c r="H1454" s="40">
        <v>13.09</v>
      </c>
      <c r="I1454" s="194"/>
    </row>
    <row r="1455" spans="1:9" x14ac:dyDescent="0.2">
      <c r="A1455" s="37" t="s">
        <v>3047</v>
      </c>
      <c r="B1455" s="38" t="s">
        <v>42</v>
      </c>
      <c r="C1455" s="39" t="s">
        <v>43</v>
      </c>
      <c r="D1455" s="39" t="s">
        <v>3</v>
      </c>
      <c r="E1455" s="38" t="s">
        <v>44</v>
      </c>
      <c r="F1455" s="38" t="s">
        <v>45</v>
      </c>
      <c r="G1455" s="39" t="s">
        <v>46</v>
      </c>
      <c r="H1455" s="40" t="s">
        <v>4</v>
      </c>
      <c r="I1455" s="194"/>
    </row>
    <row r="1456" spans="1:9" x14ac:dyDescent="0.2">
      <c r="A1456" s="37" t="s">
        <v>60</v>
      </c>
      <c r="B1456" s="38" t="s">
        <v>3048</v>
      </c>
      <c r="C1456" s="39" t="s">
        <v>69</v>
      </c>
      <c r="D1456" s="39" t="s">
        <v>3049</v>
      </c>
      <c r="E1456" s="38" t="s">
        <v>71</v>
      </c>
      <c r="F1456" s="38" t="s">
        <v>6</v>
      </c>
      <c r="G1456" s="39">
        <v>217.47</v>
      </c>
      <c r="H1456" s="40">
        <v>217.47</v>
      </c>
      <c r="I1456" s="194"/>
    </row>
    <row r="1457" spans="1:9" x14ac:dyDescent="0.2">
      <c r="A1457" s="37" t="s">
        <v>3165</v>
      </c>
      <c r="B1457" s="38" t="s">
        <v>3429</v>
      </c>
      <c r="C1457" s="39" t="s">
        <v>56</v>
      </c>
      <c r="D1457" s="39" t="s">
        <v>3430</v>
      </c>
      <c r="E1457" s="38" t="s">
        <v>3142</v>
      </c>
      <c r="F1457" s="38" t="s">
        <v>4394</v>
      </c>
      <c r="G1457" s="39">
        <v>21.65</v>
      </c>
      <c r="H1457" s="40">
        <v>1.61</v>
      </c>
      <c r="I1457" s="194"/>
    </row>
    <row r="1458" spans="1:9" x14ac:dyDescent="0.2">
      <c r="A1458" s="37" t="s">
        <v>3165</v>
      </c>
      <c r="B1458" s="38" t="s">
        <v>3432</v>
      </c>
      <c r="C1458" s="39" t="s">
        <v>56</v>
      </c>
      <c r="D1458" s="39" t="s">
        <v>3433</v>
      </c>
      <c r="E1458" s="38" t="s">
        <v>3142</v>
      </c>
      <c r="F1458" s="38" t="s">
        <v>4395</v>
      </c>
      <c r="G1458" s="39">
        <v>29.06</v>
      </c>
      <c r="H1458" s="40">
        <v>5.21</v>
      </c>
      <c r="I1458" s="194"/>
    </row>
    <row r="1459" spans="1:9" ht="19.5" x14ac:dyDescent="0.2">
      <c r="A1459" s="37" t="s">
        <v>66</v>
      </c>
      <c r="B1459" s="38" t="s">
        <v>4396</v>
      </c>
      <c r="C1459" s="39" t="s">
        <v>3233</v>
      </c>
      <c r="D1459" s="39" t="s">
        <v>4397</v>
      </c>
      <c r="E1459" s="38" t="s">
        <v>476</v>
      </c>
      <c r="F1459" s="38" t="s">
        <v>6</v>
      </c>
      <c r="G1459" s="39">
        <v>210.65</v>
      </c>
      <c r="H1459" s="40">
        <v>210.65</v>
      </c>
      <c r="I1459" s="194"/>
    </row>
    <row r="1460" spans="1:9" x14ac:dyDescent="0.2">
      <c r="A1460" s="37" t="s">
        <v>3051</v>
      </c>
      <c r="B1460" s="38" t="s">
        <v>42</v>
      </c>
      <c r="C1460" s="39" t="s">
        <v>43</v>
      </c>
      <c r="D1460" s="39" t="s">
        <v>3</v>
      </c>
      <c r="E1460" s="38" t="s">
        <v>44</v>
      </c>
      <c r="F1460" s="38" t="s">
        <v>45</v>
      </c>
      <c r="G1460" s="39" t="s">
        <v>46</v>
      </c>
      <c r="H1460" s="40" t="s">
        <v>4</v>
      </c>
      <c r="I1460" s="194"/>
    </row>
    <row r="1461" spans="1:9" x14ac:dyDescent="0.2">
      <c r="A1461" s="37" t="s">
        <v>60</v>
      </c>
      <c r="B1461" s="38" t="s">
        <v>3052</v>
      </c>
      <c r="C1461" s="39" t="s">
        <v>69</v>
      </c>
      <c r="D1461" s="39" t="s">
        <v>3053</v>
      </c>
      <c r="E1461" s="38" t="s">
        <v>71</v>
      </c>
      <c r="F1461" s="38" t="s">
        <v>6</v>
      </c>
      <c r="G1461" s="39">
        <v>260.2</v>
      </c>
      <c r="H1461" s="40">
        <v>260.2</v>
      </c>
      <c r="I1461" s="194"/>
    </row>
    <row r="1462" spans="1:9" x14ac:dyDescent="0.2">
      <c r="A1462" s="37" t="s">
        <v>3165</v>
      </c>
      <c r="B1462" s="38" t="s">
        <v>3429</v>
      </c>
      <c r="C1462" s="39" t="s">
        <v>56</v>
      </c>
      <c r="D1462" s="39" t="s">
        <v>3430</v>
      </c>
      <c r="E1462" s="38" t="s">
        <v>3142</v>
      </c>
      <c r="F1462" s="38" t="s">
        <v>4337</v>
      </c>
      <c r="G1462" s="39">
        <v>21.65</v>
      </c>
      <c r="H1462" s="40">
        <v>22.32</v>
      </c>
      <c r="I1462" s="194"/>
    </row>
    <row r="1463" spans="1:9" x14ac:dyDescent="0.2">
      <c r="A1463" s="37" t="s">
        <v>3165</v>
      </c>
      <c r="B1463" s="38" t="s">
        <v>3432</v>
      </c>
      <c r="C1463" s="39" t="s">
        <v>56</v>
      </c>
      <c r="D1463" s="39" t="s">
        <v>3433</v>
      </c>
      <c r="E1463" s="38" t="s">
        <v>3142</v>
      </c>
      <c r="F1463" s="38" t="s">
        <v>4337</v>
      </c>
      <c r="G1463" s="39">
        <v>29.06</v>
      </c>
      <c r="H1463" s="40">
        <v>29.96</v>
      </c>
      <c r="I1463" s="194"/>
    </row>
    <row r="1464" spans="1:9" ht="19.5" x14ac:dyDescent="0.2">
      <c r="A1464" s="37" t="s">
        <v>66</v>
      </c>
      <c r="B1464" s="38" t="s">
        <v>4398</v>
      </c>
      <c r="C1464" s="39" t="s">
        <v>69</v>
      </c>
      <c r="D1464" s="39" t="s">
        <v>4399</v>
      </c>
      <c r="E1464" s="38" t="s">
        <v>71</v>
      </c>
      <c r="F1464" s="38" t="s">
        <v>6</v>
      </c>
      <c r="G1464" s="39">
        <v>206.73</v>
      </c>
      <c r="H1464" s="40">
        <v>206.73</v>
      </c>
      <c r="I1464" s="194"/>
    </row>
    <row r="1465" spans="1:9" x14ac:dyDescent="0.2">
      <c r="A1465" s="37" t="s">
        <v>66</v>
      </c>
      <c r="B1465" s="38" t="s">
        <v>4400</v>
      </c>
      <c r="C1465" s="39" t="s">
        <v>56</v>
      </c>
      <c r="D1465" s="39" t="s">
        <v>4401</v>
      </c>
      <c r="E1465" s="38" t="s">
        <v>71</v>
      </c>
      <c r="F1465" s="38" t="s">
        <v>3625</v>
      </c>
      <c r="G1465" s="39">
        <v>11.9</v>
      </c>
      <c r="H1465" s="40">
        <v>1.19</v>
      </c>
      <c r="I1465" s="194"/>
    </row>
    <row r="1466" spans="1:9" x14ac:dyDescent="0.2">
      <c r="A1466" s="37" t="s">
        <v>3055</v>
      </c>
      <c r="B1466" s="38" t="s">
        <v>42</v>
      </c>
      <c r="C1466" s="39" t="s">
        <v>43</v>
      </c>
      <c r="D1466" s="39" t="s">
        <v>3</v>
      </c>
      <c r="E1466" s="38" t="s">
        <v>44</v>
      </c>
      <c r="F1466" s="38" t="s">
        <v>45</v>
      </c>
      <c r="G1466" s="39" t="s">
        <v>46</v>
      </c>
      <c r="H1466" s="40" t="s">
        <v>4</v>
      </c>
      <c r="I1466" s="194"/>
    </row>
    <row r="1467" spans="1:9" ht="19.5" x14ac:dyDescent="0.2">
      <c r="A1467" s="37" t="s">
        <v>60</v>
      </c>
      <c r="B1467" s="38" t="s">
        <v>3056</v>
      </c>
      <c r="C1467" s="39" t="s">
        <v>69</v>
      </c>
      <c r="D1467" s="39" t="s">
        <v>3057</v>
      </c>
      <c r="E1467" s="38" t="s">
        <v>71</v>
      </c>
      <c r="F1467" s="38" t="s">
        <v>6</v>
      </c>
      <c r="G1467" s="39">
        <v>4314.96</v>
      </c>
      <c r="H1467" s="40">
        <v>4314.96</v>
      </c>
      <c r="I1467" s="194"/>
    </row>
    <row r="1468" spans="1:9" ht="19.5" x14ac:dyDescent="0.2">
      <c r="A1468" s="37" t="s">
        <v>3165</v>
      </c>
      <c r="B1468" s="38" t="s">
        <v>4188</v>
      </c>
      <c r="C1468" s="39" t="s">
        <v>56</v>
      </c>
      <c r="D1468" s="39" t="s">
        <v>4189</v>
      </c>
      <c r="E1468" s="38" t="s">
        <v>3168</v>
      </c>
      <c r="F1468" s="38" t="s">
        <v>4402</v>
      </c>
      <c r="G1468" s="39">
        <v>2.0699999999999998</v>
      </c>
      <c r="H1468" s="40">
        <v>0.6</v>
      </c>
      <c r="I1468" s="194"/>
    </row>
    <row r="1469" spans="1:9" ht="19.5" x14ac:dyDescent="0.2">
      <c r="A1469" s="37" t="s">
        <v>3165</v>
      </c>
      <c r="B1469" s="38" t="s">
        <v>4045</v>
      </c>
      <c r="C1469" s="39" t="s">
        <v>56</v>
      </c>
      <c r="D1469" s="39" t="s">
        <v>4046</v>
      </c>
      <c r="E1469" s="38" t="s">
        <v>3168</v>
      </c>
      <c r="F1469" s="38" t="s">
        <v>4403</v>
      </c>
      <c r="G1469" s="39">
        <v>100.23</v>
      </c>
      <c r="H1469" s="40">
        <v>171.83</v>
      </c>
      <c r="I1469" s="194"/>
    </row>
    <row r="1470" spans="1:9" ht="19.5" x14ac:dyDescent="0.2">
      <c r="A1470" s="37" t="s">
        <v>3165</v>
      </c>
      <c r="B1470" s="38" t="s">
        <v>4048</v>
      </c>
      <c r="C1470" s="39" t="s">
        <v>56</v>
      </c>
      <c r="D1470" s="39" t="s">
        <v>4049</v>
      </c>
      <c r="E1470" s="38" t="s">
        <v>3203</v>
      </c>
      <c r="F1470" s="38" t="s">
        <v>4404</v>
      </c>
      <c r="G1470" s="39">
        <v>40.799999999999997</v>
      </c>
      <c r="H1470" s="40">
        <v>12.26</v>
      </c>
      <c r="I1470" s="194"/>
    </row>
    <row r="1471" spans="1:9" x14ac:dyDescent="0.2">
      <c r="A1471" s="37" t="s">
        <v>3165</v>
      </c>
      <c r="B1471" s="38" t="s">
        <v>3220</v>
      </c>
      <c r="C1471" s="39" t="s">
        <v>56</v>
      </c>
      <c r="D1471" s="39" t="s">
        <v>3221</v>
      </c>
      <c r="E1471" s="38" t="s">
        <v>3142</v>
      </c>
      <c r="F1471" s="38" t="s">
        <v>3645</v>
      </c>
      <c r="G1471" s="39">
        <v>25.57</v>
      </c>
      <c r="H1471" s="40">
        <v>27.61</v>
      </c>
      <c r="I1471" s="194"/>
    </row>
    <row r="1472" spans="1:9" x14ac:dyDescent="0.2">
      <c r="A1472" s="37" t="s">
        <v>3165</v>
      </c>
      <c r="B1472" s="38" t="s">
        <v>3180</v>
      </c>
      <c r="C1472" s="39" t="s">
        <v>56</v>
      </c>
      <c r="D1472" s="39" t="s">
        <v>3181</v>
      </c>
      <c r="E1472" s="38" t="s">
        <v>3142</v>
      </c>
      <c r="F1472" s="38" t="s">
        <v>4405</v>
      </c>
      <c r="G1472" s="39">
        <v>25.35</v>
      </c>
      <c r="H1472" s="40">
        <v>69.709999999999994</v>
      </c>
      <c r="I1472" s="194"/>
    </row>
    <row r="1473" spans="1:9" x14ac:dyDescent="0.2">
      <c r="A1473" s="37" t="s">
        <v>3165</v>
      </c>
      <c r="B1473" s="38" t="s">
        <v>3171</v>
      </c>
      <c r="C1473" s="39" t="s">
        <v>56</v>
      </c>
      <c r="D1473" s="39" t="s">
        <v>3172</v>
      </c>
      <c r="E1473" s="38" t="s">
        <v>3142</v>
      </c>
      <c r="F1473" s="38" t="s">
        <v>4406</v>
      </c>
      <c r="G1473" s="39">
        <v>25.75</v>
      </c>
      <c r="H1473" s="40">
        <v>771.72</v>
      </c>
      <c r="I1473" s="194"/>
    </row>
    <row r="1474" spans="1:9" x14ac:dyDescent="0.2">
      <c r="A1474" s="37" t="s">
        <v>3165</v>
      </c>
      <c r="B1474" s="38" t="s">
        <v>4051</v>
      </c>
      <c r="C1474" s="39" t="s">
        <v>56</v>
      </c>
      <c r="D1474" s="39" t="s">
        <v>4052</v>
      </c>
      <c r="E1474" s="38" t="s">
        <v>3142</v>
      </c>
      <c r="F1474" s="38" t="s">
        <v>4407</v>
      </c>
      <c r="G1474" s="39">
        <v>27.44</v>
      </c>
      <c r="H1474" s="40">
        <v>216.21</v>
      </c>
      <c r="I1474" s="194"/>
    </row>
    <row r="1475" spans="1:9" x14ac:dyDescent="0.2">
      <c r="A1475" s="37" t="s">
        <v>3165</v>
      </c>
      <c r="B1475" s="38" t="s">
        <v>3174</v>
      </c>
      <c r="C1475" s="39" t="s">
        <v>56</v>
      </c>
      <c r="D1475" s="39" t="s">
        <v>3175</v>
      </c>
      <c r="E1475" s="38" t="s">
        <v>3142</v>
      </c>
      <c r="F1475" s="38" t="s">
        <v>4408</v>
      </c>
      <c r="G1475" s="39">
        <v>20.74</v>
      </c>
      <c r="H1475" s="40">
        <v>826.16</v>
      </c>
      <c r="I1475" s="194"/>
    </row>
    <row r="1476" spans="1:9" x14ac:dyDescent="0.2">
      <c r="A1476" s="37" t="s">
        <v>3165</v>
      </c>
      <c r="B1476" s="38" t="s">
        <v>4054</v>
      </c>
      <c r="C1476" s="39" t="s">
        <v>56</v>
      </c>
      <c r="D1476" s="39" t="s">
        <v>4055</v>
      </c>
      <c r="E1476" s="38" t="s">
        <v>3142</v>
      </c>
      <c r="F1476" s="38" t="s">
        <v>4409</v>
      </c>
      <c r="G1476" s="39">
        <v>26.51</v>
      </c>
      <c r="H1476" s="40">
        <v>53.53</v>
      </c>
      <c r="I1476" s="194"/>
    </row>
    <row r="1477" spans="1:9" x14ac:dyDescent="0.2">
      <c r="A1477" s="37" t="s">
        <v>3165</v>
      </c>
      <c r="B1477" s="38" t="s">
        <v>3277</v>
      </c>
      <c r="C1477" s="39" t="s">
        <v>56</v>
      </c>
      <c r="D1477" s="39" t="s">
        <v>3278</v>
      </c>
      <c r="E1477" s="38" t="s">
        <v>3142</v>
      </c>
      <c r="F1477" s="38" t="s">
        <v>4410</v>
      </c>
      <c r="G1477" s="39">
        <v>26.02</v>
      </c>
      <c r="H1477" s="40">
        <v>81.739999999999995</v>
      </c>
      <c r="I1477" s="194"/>
    </row>
    <row r="1478" spans="1:9" x14ac:dyDescent="0.2">
      <c r="A1478" s="37" t="s">
        <v>3165</v>
      </c>
      <c r="B1478" s="38" t="s">
        <v>3756</v>
      </c>
      <c r="C1478" s="39" t="s">
        <v>56</v>
      </c>
      <c r="D1478" s="39" t="s">
        <v>3757</v>
      </c>
      <c r="E1478" s="38" t="s">
        <v>3142</v>
      </c>
      <c r="F1478" s="38" t="s">
        <v>4411</v>
      </c>
      <c r="G1478" s="39">
        <v>21.61</v>
      </c>
      <c r="H1478" s="40">
        <v>65.680000000000007</v>
      </c>
      <c r="I1478" s="194"/>
    </row>
    <row r="1479" spans="1:9" x14ac:dyDescent="0.2">
      <c r="A1479" s="37" t="s">
        <v>3165</v>
      </c>
      <c r="B1479" s="38" t="s">
        <v>4194</v>
      </c>
      <c r="C1479" s="39" t="s">
        <v>56</v>
      </c>
      <c r="D1479" s="39" t="s">
        <v>4195</v>
      </c>
      <c r="E1479" s="38" t="s">
        <v>3142</v>
      </c>
      <c r="F1479" s="38" t="s">
        <v>4412</v>
      </c>
      <c r="G1479" s="39">
        <v>20.6</v>
      </c>
      <c r="H1479" s="40">
        <v>190.13</v>
      </c>
      <c r="I1479" s="194"/>
    </row>
    <row r="1480" spans="1:9" x14ac:dyDescent="0.2">
      <c r="A1480" s="37" t="s">
        <v>3165</v>
      </c>
      <c r="B1480" s="38" t="s">
        <v>3285</v>
      </c>
      <c r="C1480" s="39" t="s">
        <v>56</v>
      </c>
      <c r="D1480" s="39" t="s">
        <v>3286</v>
      </c>
      <c r="E1480" s="38" t="s">
        <v>3142</v>
      </c>
      <c r="F1480" s="38" t="s">
        <v>4410</v>
      </c>
      <c r="G1480" s="39">
        <v>21.24</v>
      </c>
      <c r="H1480" s="40">
        <v>66.72</v>
      </c>
      <c r="I1480" s="194"/>
    </row>
    <row r="1481" spans="1:9" x14ac:dyDescent="0.2">
      <c r="A1481" s="37" t="s">
        <v>66</v>
      </c>
      <c r="B1481" s="38" t="s">
        <v>3454</v>
      </c>
      <c r="C1481" s="39" t="s">
        <v>56</v>
      </c>
      <c r="D1481" s="39" t="s">
        <v>3455</v>
      </c>
      <c r="E1481" s="38" t="s">
        <v>114</v>
      </c>
      <c r="F1481" s="38" t="s">
        <v>4413</v>
      </c>
      <c r="G1481" s="39">
        <v>7.83</v>
      </c>
      <c r="H1481" s="40">
        <v>50.81</v>
      </c>
      <c r="I1481" s="194"/>
    </row>
    <row r="1482" spans="1:9" x14ac:dyDescent="0.2">
      <c r="A1482" s="37" t="s">
        <v>66</v>
      </c>
      <c r="B1482" s="38" t="s">
        <v>3226</v>
      </c>
      <c r="C1482" s="39" t="s">
        <v>56</v>
      </c>
      <c r="D1482" s="39" t="s">
        <v>3227</v>
      </c>
      <c r="E1482" s="38" t="s">
        <v>114</v>
      </c>
      <c r="F1482" s="38" t="s">
        <v>3558</v>
      </c>
      <c r="G1482" s="39">
        <v>19.43</v>
      </c>
      <c r="H1482" s="40">
        <v>5.44</v>
      </c>
      <c r="I1482" s="194"/>
    </row>
    <row r="1483" spans="1:9" x14ac:dyDescent="0.2">
      <c r="A1483" s="37" t="s">
        <v>66</v>
      </c>
      <c r="B1483" s="38" t="s">
        <v>3311</v>
      </c>
      <c r="C1483" s="39" t="s">
        <v>56</v>
      </c>
      <c r="D1483" s="39" t="s">
        <v>3312</v>
      </c>
      <c r="E1483" s="38" t="s">
        <v>131</v>
      </c>
      <c r="F1483" s="38" t="s">
        <v>4414</v>
      </c>
      <c r="G1483" s="39">
        <v>84</v>
      </c>
      <c r="H1483" s="40">
        <v>86.52</v>
      </c>
      <c r="I1483" s="194"/>
    </row>
    <row r="1484" spans="1:9" x14ac:dyDescent="0.2">
      <c r="A1484" s="37" t="s">
        <v>66</v>
      </c>
      <c r="B1484" s="38" t="s">
        <v>4203</v>
      </c>
      <c r="C1484" s="39" t="s">
        <v>56</v>
      </c>
      <c r="D1484" s="39" t="s">
        <v>4204</v>
      </c>
      <c r="E1484" s="38" t="s">
        <v>131</v>
      </c>
      <c r="F1484" s="38" t="s">
        <v>3702</v>
      </c>
      <c r="G1484" s="39">
        <v>114.16</v>
      </c>
      <c r="H1484" s="40">
        <v>38.81</v>
      </c>
      <c r="I1484" s="194"/>
    </row>
    <row r="1485" spans="1:9" x14ac:dyDescent="0.2">
      <c r="A1485" s="37" t="s">
        <v>66</v>
      </c>
      <c r="B1485" s="38" t="s">
        <v>3314</v>
      </c>
      <c r="C1485" s="39" t="s">
        <v>56</v>
      </c>
      <c r="D1485" s="39" t="s">
        <v>3315</v>
      </c>
      <c r="E1485" s="38" t="s">
        <v>114</v>
      </c>
      <c r="F1485" s="38" t="s">
        <v>4415</v>
      </c>
      <c r="G1485" s="39">
        <v>1.23</v>
      </c>
      <c r="H1485" s="40">
        <v>101.79</v>
      </c>
      <c r="I1485" s="194"/>
    </row>
    <row r="1486" spans="1:9" x14ac:dyDescent="0.2">
      <c r="A1486" s="37" t="s">
        <v>66</v>
      </c>
      <c r="B1486" s="38" t="s">
        <v>3360</v>
      </c>
      <c r="C1486" s="39" t="s">
        <v>56</v>
      </c>
      <c r="D1486" s="39" t="s">
        <v>3361</v>
      </c>
      <c r="E1486" s="38" t="s">
        <v>114</v>
      </c>
      <c r="F1486" s="38" t="s">
        <v>4416</v>
      </c>
      <c r="G1486" s="39">
        <v>0.8</v>
      </c>
      <c r="H1486" s="40">
        <v>200.24</v>
      </c>
      <c r="I1486" s="194"/>
    </row>
    <row r="1487" spans="1:9" x14ac:dyDescent="0.2">
      <c r="A1487" s="37" t="s">
        <v>66</v>
      </c>
      <c r="B1487" s="38" t="s">
        <v>3523</v>
      </c>
      <c r="C1487" s="39" t="s">
        <v>56</v>
      </c>
      <c r="D1487" s="39" t="s">
        <v>3524</v>
      </c>
      <c r="E1487" s="38" t="s">
        <v>71</v>
      </c>
      <c r="F1487" s="38" t="s">
        <v>4417</v>
      </c>
      <c r="G1487" s="39">
        <v>1.21</v>
      </c>
      <c r="H1487" s="40">
        <v>4.67</v>
      </c>
      <c r="I1487" s="194"/>
    </row>
    <row r="1488" spans="1:9" ht="19.5" x14ac:dyDescent="0.2">
      <c r="A1488" s="37" t="s">
        <v>66</v>
      </c>
      <c r="B1488" s="38" t="s">
        <v>4418</v>
      </c>
      <c r="C1488" s="39" t="s">
        <v>56</v>
      </c>
      <c r="D1488" s="39" t="s">
        <v>4419</v>
      </c>
      <c r="E1488" s="38" t="s">
        <v>85</v>
      </c>
      <c r="F1488" s="38" t="s">
        <v>4420</v>
      </c>
      <c r="G1488" s="39">
        <v>6.99</v>
      </c>
      <c r="H1488" s="40">
        <v>25.58</v>
      </c>
      <c r="I1488" s="194"/>
    </row>
    <row r="1489" spans="1:9" x14ac:dyDescent="0.2">
      <c r="A1489" s="37" t="s">
        <v>66</v>
      </c>
      <c r="B1489" s="38" t="s">
        <v>3383</v>
      </c>
      <c r="C1489" s="39" t="s">
        <v>56</v>
      </c>
      <c r="D1489" s="39" t="s">
        <v>3384</v>
      </c>
      <c r="E1489" s="38" t="s">
        <v>114</v>
      </c>
      <c r="F1489" s="38" t="s">
        <v>4421</v>
      </c>
      <c r="G1489" s="39">
        <v>22.41</v>
      </c>
      <c r="H1489" s="40">
        <v>12.32</v>
      </c>
      <c r="I1489" s="194"/>
    </row>
    <row r="1490" spans="1:9" x14ac:dyDescent="0.2">
      <c r="A1490" s="37" t="s">
        <v>66</v>
      </c>
      <c r="B1490" s="38" t="s">
        <v>4210</v>
      </c>
      <c r="C1490" s="39" t="s">
        <v>56</v>
      </c>
      <c r="D1490" s="39" t="s">
        <v>4211</v>
      </c>
      <c r="E1490" s="38" t="s">
        <v>85</v>
      </c>
      <c r="F1490" s="38" t="s">
        <v>4422</v>
      </c>
      <c r="G1490" s="39">
        <v>3.52</v>
      </c>
      <c r="H1490" s="40">
        <v>6.58</v>
      </c>
      <c r="I1490" s="194"/>
    </row>
    <row r="1491" spans="1:9" ht="19.5" x14ac:dyDescent="0.2">
      <c r="A1491" s="37" t="s">
        <v>66</v>
      </c>
      <c r="B1491" s="38" t="s">
        <v>3389</v>
      </c>
      <c r="C1491" s="39" t="s">
        <v>56</v>
      </c>
      <c r="D1491" s="39" t="s">
        <v>3390</v>
      </c>
      <c r="E1491" s="38" t="s">
        <v>85</v>
      </c>
      <c r="F1491" s="38" t="s">
        <v>4137</v>
      </c>
      <c r="G1491" s="39">
        <v>28.25</v>
      </c>
      <c r="H1491" s="40">
        <v>98.31</v>
      </c>
      <c r="I1491" s="194"/>
    </row>
    <row r="1492" spans="1:9" x14ac:dyDescent="0.2">
      <c r="A1492" s="37" t="s">
        <v>66</v>
      </c>
      <c r="B1492" s="38" t="s">
        <v>3362</v>
      </c>
      <c r="C1492" s="39" t="s">
        <v>56</v>
      </c>
      <c r="D1492" s="39" t="s">
        <v>3363</v>
      </c>
      <c r="E1492" s="38" t="s">
        <v>71</v>
      </c>
      <c r="F1492" s="38" t="s">
        <v>4423</v>
      </c>
      <c r="G1492" s="39">
        <v>0.67</v>
      </c>
      <c r="H1492" s="40">
        <v>405.21</v>
      </c>
      <c r="I1492" s="194"/>
    </row>
    <row r="1493" spans="1:9" x14ac:dyDescent="0.2">
      <c r="A1493" s="37" t="s">
        <v>66</v>
      </c>
      <c r="B1493" s="38" t="s">
        <v>4424</v>
      </c>
      <c r="C1493" s="39" t="s">
        <v>56</v>
      </c>
      <c r="D1493" s="39" t="s">
        <v>4425</v>
      </c>
      <c r="E1493" s="38" t="s">
        <v>4062</v>
      </c>
      <c r="F1493" s="38" t="s">
        <v>4426</v>
      </c>
      <c r="G1493" s="39">
        <v>9.39</v>
      </c>
      <c r="H1493" s="40">
        <v>17.37</v>
      </c>
      <c r="I1493" s="194"/>
    </row>
    <row r="1494" spans="1:9" x14ac:dyDescent="0.2">
      <c r="A1494" s="37" t="s">
        <v>66</v>
      </c>
      <c r="B1494" s="38" t="s">
        <v>4427</v>
      </c>
      <c r="C1494" s="39" t="s">
        <v>56</v>
      </c>
      <c r="D1494" s="39" t="s">
        <v>4428</v>
      </c>
      <c r="E1494" s="38" t="s">
        <v>4062</v>
      </c>
      <c r="F1494" s="38" t="s">
        <v>4429</v>
      </c>
      <c r="G1494" s="39">
        <v>27.99</v>
      </c>
      <c r="H1494" s="40">
        <v>73.33</v>
      </c>
      <c r="I1494" s="194"/>
    </row>
    <row r="1495" spans="1:9" x14ac:dyDescent="0.2">
      <c r="A1495" s="37" t="s">
        <v>66</v>
      </c>
      <c r="B1495" s="38" t="s">
        <v>4060</v>
      </c>
      <c r="C1495" s="39" t="s">
        <v>56</v>
      </c>
      <c r="D1495" s="39" t="s">
        <v>4061</v>
      </c>
      <c r="E1495" s="38" t="s">
        <v>4062</v>
      </c>
      <c r="F1495" s="38" t="s">
        <v>4430</v>
      </c>
      <c r="G1495" s="39">
        <v>41.35</v>
      </c>
      <c r="H1495" s="40">
        <v>29.75</v>
      </c>
      <c r="I1495" s="194"/>
    </row>
    <row r="1496" spans="1:9" x14ac:dyDescent="0.2">
      <c r="A1496" s="37" t="s">
        <v>66</v>
      </c>
      <c r="B1496" s="38" t="s">
        <v>4431</v>
      </c>
      <c r="C1496" s="39" t="s">
        <v>56</v>
      </c>
      <c r="D1496" s="39" t="s">
        <v>4432</v>
      </c>
      <c r="E1496" s="38" t="s">
        <v>4062</v>
      </c>
      <c r="F1496" s="38" t="s">
        <v>4433</v>
      </c>
      <c r="G1496" s="39">
        <v>18.48</v>
      </c>
      <c r="H1496" s="40">
        <v>14.22</v>
      </c>
      <c r="I1496" s="194"/>
    </row>
    <row r="1497" spans="1:9" x14ac:dyDescent="0.2">
      <c r="A1497" s="37" t="s">
        <v>66</v>
      </c>
      <c r="B1497" s="38" t="s">
        <v>4064</v>
      </c>
      <c r="C1497" s="39" t="s">
        <v>56</v>
      </c>
      <c r="D1497" s="39" t="s">
        <v>4065</v>
      </c>
      <c r="E1497" s="38" t="s">
        <v>114</v>
      </c>
      <c r="F1497" s="38" t="s">
        <v>4434</v>
      </c>
      <c r="G1497" s="39">
        <v>31.97</v>
      </c>
      <c r="H1497" s="40">
        <v>48.35</v>
      </c>
      <c r="I1497" s="194"/>
    </row>
    <row r="1498" spans="1:9" x14ac:dyDescent="0.2">
      <c r="A1498" s="37" t="s">
        <v>66</v>
      </c>
      <c r="B1498" s="38" t="s">
        <v>4435</v>
      </c>
      <c r="C1498" s="39" t="s">
        <v>3397</v>
      </c>
      <c r="D1498" s="39" t="s">
        <v>5006</v>
      </c>
      <c r="E1498" s="38" t="s">
        <v>3866</v>
      </c>
      <c r="F1498" s="38" t="s">
        <v>4437</v>
      </c>
      <c r="G1498" s="39">
        <v>59.9</v>
      </c>
      <c r="H1498" s="40">
        <v>103.23</v>
      </c>
      <c r="I1498" s="194"/>
    </row>
    <row r="1499" spans="1:9" x14ac:dyDescent="0.2">
      <c r="A1499" s="37" t="s">
        <v>66</v>
      </c>
      <c r="B1499" s="38" t="s">
        <v>4438</v>
      </c>
      <c r="C1499" s="39" t="s">
        <v>3397</v>
      </c>
      <c r="D1499" s="39" t="s">
        <v>5007</v>
      </c>
      <c r="E1499" s="38" t="s">
        <v>71</v>
      </c>
      <c r="F1499" s="38" t="s">
        <v>4437</v>
      </c>
      <c r="G1499" s="39">
        <v>25.75</v>
      </c>
      <c r="H1499" s="40">
        <v>44.37</v>
      </c>
      <c r="I1499" s="194"/>
    </row>
    <row r="1500" spans="1:9" x14ac:dyDescent="0.2">
      <c r="A1500" s="37" t="s">
        <v>66</v>
      </c>
      <c r="B1500" s="38" t="s">
        <v>4440</v>
      </c>
      <c r="C1500" s="39" t="s">
        <v>3397</v>
      </c>
      <c r="D1500" s="39" t="s">
        <v>5008</v>
      </c>
      <c r="E1500" s="38" t="s">
        <v>71</v>
      </c>
      <c r="F1500" s="38" t="s">
        <v>12</v>
      </c>
      <c r="G1500" s="39">
        <v>15</v>
      </c>
      <c r="H1500" s="40">
        <v>60</v>
      </c>
      <c r="I1500" s="194"/>
    </row>
    <row r="1501" spans="1:9" x14ac:dyDescent="0.2">
      <c r="A1501" s="37" t="s">
        <v>66</v>
      </c>
      <c r="B1501" s="38" t="s">
        <v>4442</v>
      </c>
      <c r="C1501" s="39" t="s">
        <v>3397</v>
      </c>
      <c r="D1501" s="39" t="s">
        <v>5009</v>
      </c>
      <c r="E1501" s="38" t="s">
        <v>71</v>
      </c>
      <c r="F1501" s="38" t="s">
        <v>6</v>
      </c>
      <c r="G1501" s="39">
        <v>10</v>
      </c>
      <c r="H1501" s="40">
        <v>10</v>
      </c>
      <c r="I1501" s="194"/>
    </row>
    <row r="1502" spans="1:9" x14ac:dyDescent="0.2">
      <c r="A1502" s="37" t="s">
        <v>66</v>
      </c>
      <c r="B1502" s="38" t="s">
        <v>4444</v>
      </c>
      <c r="C1502" s="39" t="s">
        <v>3397</v>
      </c>
      <c r="D1502" s="39" t="s">
        <v>5010</v>
      </c>
      <c r="E1502" s="38" t="s">
        <v>71</v>
      </c>
      <c r="F1502" s="38" t="s">
        <v>6</v>
      </c>
      <c r="G1502" s="39">
        <v>13</v>
      </c>
      <c r="H1502" s="40">
        <v>13</v>
      </c>
      <c r="I1502" s="194"/>
    </row>
    <row r="1503" spans="1:9" ht="19.5" x14ac:dyDescent="0.2">
      <c r="A1503" s="37" t="s">
        <v>66</v>
      </c>
      <c r="B1503" s="38" t="s">
        <v>4446</v>
      </c>
      <c r="C1503" s="39" t="s">
        <v>56</v>
      </c>
      <c r="D1503" s="39" t="s">
        <v>4447</v>
      </c>
      <c r="E1503" s="38" t="s">
        <v>58</v>
      </c>
      <c r="F1503" s="38" t="s">
        <v>4448</v>
      </c>
      <c r="G1503" s="39">
        <v>56.41</v>
      </c>
      <c r="H1503" s="40">
        <v>158.22999999999999</v>
      </c>
      <c r="I1503" s="194"/>
    </row>
    <row r="1504" spans="1:9" x14ac:dyDescent="0.2">
      <c r="A1504" s="37" t="s">
        <v>66</v>
      </c>
      <c r="B1504" s="38" t="s">
        <v>4449</v>
      </c>
      <c r="C1504" s="39" t="s">
        <v>3397</v>
      </c>
      <c r="D1504" s="39" t="s">
        <v>4450</v>
      </c>
      <c r="E1504" s="38" t="s">
        <v>3866</v>
      </c>
      <c r="F1504" s="38" t="s">
        <v>4437</v>
      </c>
      <c r="G1504" s="39">
        <v>88.74</v>
      </c>
      <c r="H1504" s="40">
        <v>152.93</v>
      </c>
      <c r="I1504" s="194"/>
    </row>
    <row r="1505" spans="1:9" x14ac:dyDescent="0.2">
      <c r="A1505" s="37" t="s">
        <v>3059</v>
      </c>
      <c r="B1505" s="38" t="s">
        <v>42</v>
      </c>
      <c r="C1505" s="39" t="s">
        <v>43</v>
      </c>
      <c r="D1505" s="39" t="s">
        <v>3</v>
      </c>
      <c r="E1505" s="38" t="s">
        <v>44</v>
      </c>
      <c r="F1505" s="38" t="s">
        <v>45</v>
      </c>
      <c r="G1505" s="39" t="s">
        <v>46</v>
      </c>
      <c r="H1505" s="40" t="s">
        <v>4</v>
      </c>
      <c r="I1505" s="194"/>
    </row>
    <row r="1506" spans="1:9" x14ac:dyDescent="0.2">
      <c r="A1506" s="37" t="s">
        <v>60</v>
      </c>
      <c r="B1506" s="38" t="s">
        <v>3060</v>
      </c>
      <c r="C1506" s="39" t="s">
        <v>69</v>
      </c>
      <c r="D1506" s="39" t="s">
        <v>3061</v>
      </c>
      <c r="E1506" s="38" t="s">
        <v>71</v>
      </c>
      <c r="F1506" s="38" t="s">
        <v>6</v>
      </c>
      <c r="G1506" s="39">
        <v>59.26</v>
      </c>
      <c r="H1506" s="40">
        <v>59.26</v>
      </c>
      <c r="I1506" s="194"/>
    </row>
    <row r="1507" spans="1:9" x14ac:dyDescent="0.2">
      <c r="A1507" s="37" t="s">
        <v>3165</v>
      </c>
      <c r="B1507" s="38" t="s">
        <v>3171</v>
      </c>
      <c r="C1507" s="39" t="s">
        <v>56</v>
      </c>
      <c r="D1507" s="39" t="s">
        <v>3172</v>
      </c>
      <c r="E1507" s="38" t="s">
        <v>3142</v>
      </c>
      <c r="F1507" s="38" t="s">
        <v>6</v>
      </c>
      <c r="G1507" s="39">
        <v>25.75</v>
      </c>
      <c r="H1507" s="40">
        <v>25.75</v>
      </c>
      <c r="I1507" s="194"/>
    </row>
    <row r="1508" spans="1:9" x14ac:dyDescent="0.2">
      <c r="A1508" s="37" t="s">
        <v>66</v>
      </c>
      <c r="B1508" s="38" t="s">
        <v>4451</v>
      </c>
      <c r="C1508" s="39" t="s">
        <v>3233</v>
      </c>
      <c r="D1508" s="39" t="s">
        <v>4452</v>
      </c>
      <c r="E1508" s="38" t="s">
        <v>1799</v>
      </c>
      <c r="F1508" s="38" t="s">
        <v>6</v>
      </c>
      <c r="G1508" s="39">
        <v>33.51</v>
      </c>
      <c r="H1508" s="40">
        <v>33.51</v>
      </c>
      <c r="I1508" s="194"/>
    </row>
    <row r="1509" spans="1:9" x14ac:dyDescent="0.2">
      <c r="A1509" s="37" t="s">
        <v>3063</v>
      </c>
      <c r="B1509" s="38" t="s">
        <v>42</v>
      </c>
      <c r="C1509" s="39" t="s">
        <v>43</v>
      </c>
      <c r="D1509" s="39" t="s">
        <v>3</v>
      </c>
      <c r="E1509" s="38" t="s">
        <v>44</v>
      </c>
      <c r="F1509" s="38" t="s">
        <v>45</v>
      </c>
      <c r="G1509" s="39" t="s">
        <v>46</v>
      </c>
      <c r="H1509" s="40" t="s">
        <v>4</v>
      </c>
      <c r="I1509" s="194"/>
    </row>
    <row r="1510" spans="1:9" ht="19.5" x14ac:dyDescent="0.2">
      <c r="A1510" s="37" t="s">
        <v>60</v>
      </c>
      <c r="B1510" s="38" t="s">
        <v>3064</v>
      </c>
      <c r="C1510" s="39" t="s">
        <v>69</v>
      </c>
      <c r="D1510" s="39" t="s">
        <v>3065</v>
      </c>
      <c r="E1510" s="38" t="s">
        <v>71</v>
      </c>
      <c r="F1510" s="38" t="s">
        <v>6</v>
      </c>
      <c r="G1510" s="39">
        <v>67.14</v>
      </c>
      <c r="H1510" s="40">
        <v>67.14</v>
      </c>
      <c r="I1510" s="194"/>
    </row>
    <row r="1511" spans="1:9" x14ac:dyDescent="0.2">
      <c r="A1511" s="37" t="s">
        <v>3165</v>
      </c>
      <c r="B1511" s="38" t="s">
        <v>3171</v>
      </c>
      <c r="C1511" s="39" t="s">
        <v>56</v>
      </c>
      <c r="D1511" s="39" t="s">
        <v>3172</v>
      </c>
      <c r="E1511" s="38" t="s">
        <v>3142</v>
      </c>
      <c r="F1511" s="38" t="s">
        <v>6</v>
      </c>
      <c r="G1511" s="39">
        <v>25.75</v>
      </c>
      <c r="H1511" s="40">
        <v>25.75</v>
      </c>
      <c r="I1511" s="194"/>
    </row>
    <row r="1512" spans="1:9" ht="19.5" x14ac:dyDescent="0.2">
      <c r="A1512" s="37" t="s">
        <v>66</v>
      </c>
      <c r="B1512" s="38" t="s">
        <v>4383</v>
      </c>
      <c r="C1512" s="39" t="s">
        <v>56</v>
      </c>
      <c r="D1512" s="39" t="s">
        <v>4384</v>
      </c>
      <c r="E1512" s="38" t="s">
        <v>71</v>
      </c>
      <c r="F1512" s="38" t="s">
        <v>12</v>
      </c>
      <c r="G1512" s="39">
        <v>0.14000000000000001</v>
      </c>
      <c r="H1512" s="40">
        <v>0.56000000000000005</v>
      </c>
      <c r="I1512" s="194"/>
    </row>
    <row r="1513" spans="1:9" ht="29.25" x14ac:dyDescent="0.2">
      <c r="A1513" s="37" t="s">
        <v>66</v>
      </c>
      <c r="B1513" s="38" t="s">
        <v>4453</v>
      </c>
      <c r="C1513" s="39" t="s">
        <v>4774</v>
      </c>
      <c r="D1513" s="39" t="s">
        <v>4454</v>
      </c>
      <c r="E1513" s="38" t="s">
        <v>71</v>
      </c>
      <c r="F1513" s="38" t="s">
        <v>6</v>
      </c>
      <c r="G1513" s="39">
        <v>40.83</v>
      </c>
      <c r="H1513" s="40">
        <v>40.83</v>
      </c>
      <c r="I1513" s="194"/>
    </row>
    <row r="1514" spans="1:9" x14ac:dyDescent="0.2">
      <c r="A1514" s="37" t="s">
        <v>3075</v>
      </c>
      <c r="B1514" s="38" t="s">
        <v>42</v>
      </c>
      <c r="C1514" s="39" t="s">
        <v>43</v>
      </c>
      <c r="D1514" s="39" t="s">
        <v>3</v>
      </c>
      <c r="E1514" s="38" t="s">
        <v>44</v>
      </c>
      <c r="F1514" s="38" t="s">
        <v>45</v>
      </c>
      <c r="G1514" s="39" t="s">
        <v>46</v>
      </c>
      <c r="H1514" s="40" t="s">
        <v>4</v>
      </c>
      <c r="I1514" s="194"/>
    </row>
    <row r="1515" spans="1:9" x14ac:dyDescent="0.2">
      <c r="A1515" s="37" t="s">
        <v>60</v>
      </c>
      <c r="B1515" s="38" t="s">
        <v>3076</v>
      </c>
      <c r="C1515" s="39" t="s">
        <v>69</v>
      </c>
      <c r="D1515" s="39" t="s">
        <v>3077</v>
      </c>
      <c r="E1515" s="38" t="s">
        <v>85</v>
      </c>
      <c r="F1515" s="38" t="s">
        <v>6</v>
      </c>
      <c r="G1515" s="39">
        <v>5.66</v>
      </c>
      <c r="H1515" s="40">
        <v>5.66</v>
      </c>
      <c r="I1515" s="194"/>
    </row>
    <row r="1516" spans="1:9" x14ac:dyDescent="0.2">
      <c r="A1516" s="37" t="s">
        <v>3165</v>
      </c>
      <c r="B1516" s="38" t="s">
        <v>3174</v>
      </c>
      <c r="C1516" s="39" t="s">
        <v>56</v>
      </c>
      <c r="D1516" s="39" t="s">
        <v>3175</v>
      </c>
      <c r="E1516" s="38" t="s">
        <v>3142</v>
      </c>
      <c r="F1516" s="38" t="s">
        <v>4455</v>
      </c>
      <c r="G1516" s="39">
        <v>20.74</v>
      </c>
      <c r="H1516" s="40">
        <v>5.66</v>
      </c>
      <c r="I1516" s="194"/>
    </row>
    <row r="1517" spans="1:9" x14ac:dyDescent="0.2">
      <c r="A1517" s="37" t="s">
        <v>3079</v>
      </c>
      <c r="B1517" s="38" t="s">
        <v>42</v>
      </c>
      <c r="C1517" s="39" t="s">
        <v>43</v>
      </c>
      <c r="D1517" s="39" t="s">
        <v>3</v>
      </c>
      <c r="E1517" s="38" t="s">
        <v>44</v>
      </c>
      <c r="F1517" s="38" t="s">
        <v>45</v>
      </c>
      <c r="G1517" s="39" t="s">
        <v>46</v>
      </c>
      <c r="H1517" s="40" t="s">
        <v>4</v>
      </c>
      <c r="I1517" s="194"/>
    </row>
    <row r="1518" spans="1:9" x14ac:dyDescent="0.2">
      <c r="A1518" s="37" t="s">
        <v>60</v>
      </c>
      <c r="B1518" s="38" t="s">
        <v>3080</v>
      </c>
      <c r="C1518" s="39" t="s">
        <v>69</v>
      </c>
      <c r="D1518" s="39" t="s">
        <v>3081</v>
      </c>
      <c r="E1518" s="38" t="s">
        <v>85</v>
      </c>
      <c r="F1518" s="38" t="s">
        <v>6</v>
      </c>
      <c r="G1518" s="39">
        <v>5.53</v>
      </c>
      <c r="H1518" s="40">
        <v>5.53</v>
      </c>
      <c r="I1518" s="194"/>
    </row>
    <row r="1519" spans="1:9" x14ac:dyDescent="0.2">
      <c r="A1519" s="37" t="s">
        <v>3165</v>
      </c>
      <c r="B1519" s="38" t="s">
        <v>3174</v>
      </c>
      <c r="C1519" s="39" t="s">
        <v>56</v>
      </c>
      <c r="D1519" s="39" t="s">
        <v>3175</v>
      </c>
      <c r="E1519" s="38" t="s">
        <v>3142</v>
      </c>
      <c r="F1519" s="38" t="s">
        <v>4456</v>
      </c>
      <c r="G1519" s="39">
        <v>20.74</v>
      </c>
      <c r="H1519" s="40">
        <v>5.53</v>
      </c>
      <c r="I1519" s="194"/>
    </row>
    <row r="1520" spans="1:9" x14ac:dyDescent="0.2">
      <c r="A1520" s="37" t="s">
        <v>3111</v>
      </c>
      <c r="B1520" s="38" t="s">
        <v>42</v>
      </c>
      <c r="C1520" s="39" t="s">
        <v>43</v>
      </c>
      <c r="D1520" s="39" t="s">
        <v>3</v>
      </c>
      <c r="E1520" s="38" t="s">
        <v>44</v>
      </c>
      <c r="F1520" s="38" t="s">
        <v>45</v>
      </c>
      <c r="G1520" s="39" t="s">
        <v>46</v>
      </c>
      <c r="H1520" s="40" t="s">
        <v>4</v>
      </c>
      <c r="I1520" s="194"/>
    </row>
    <row r="1521" spans="1:9" x14ac:dyDescent="0.2">
      <c r="A1521" s="37" t="s">
        <v>60</v>
      </c>
      <c r="B1521" s="38" t="s">
        <v>3112</v>
      </c>
      <c r="C1521" s="39" t="s">
        <v>69</v>
      </c>
      <c r="D1521" s="39" t="s">
        <v>3113</v>
      </c>
      <c r="E1521" s="38" t="s">
        <v>71</v>
      </c>
      <c r="F1521" s="38" t="s">
        <v>6</v>
      </c>
      <c r="G1521" s="39">
        <v>57.66</v>
      </c>
      <c r="H1521" s="40">
        <v>57.66</v>
      </c>
      <c r="I1521" s="194"/>
    </row>
    <row r="1522" spans="1:9" x14ac:dyDescent="0.2">
      <c r="A1522" s="37" t="s">
        <v>3165</v>
      </c>
      <c r="B1522" s="38" t="s">
        <v>3365</v>
      </c>
      <c r="C1522" s="39" t="s">
        <v>56</v>
      </c>
      <c r="D1522" s="39" t="s">
        <v>3366</v>
      </c>
      <c r="E1522" s="38" t="s">
        <v>3142</v>
      </c>
      <c r="F1522" s="38" t="s">
        <v>3235</v>
      </c>
      <c r="G1522" s="39">
        <v>20.68</v>
      </c>
      <c r="H1522" s="40">
        <v>3.1</v>
      </c>
      <c r="I1522" s="194"/>
    </row>
    <row r="1523" spans="1:9" x14ac:dyDescent="0.2">
      <c r="A1523" s="37" t="s">
        <v>3165</v>
      </c>
      <c r="B1523" s="38" t="s">
        <v>3322</v>
      </c>
      <c r="C1523" s="39" t="s">
        <v>56</v>
      </c>
      <c r="D1523" s="39" t="s">
        <v>3323</v>
      </c>
      <c r="E1523" s="38" t="s">
        <v>3142</v>
      </c>
      <c r="F1523" s="38" t="s">
        <v>3235</v>
      </c>
      <c r="G1523" s="39">
        <v>25.04</v>
      </c>
      <c r="H1523" s="40">
        <v>3.75</v>
      </c>
      <c r="I1523" s="194"/>
    </row>
    <row r="1524" spans="1:9" x14ac:dyDescent="0.2">
      <c r="A1524" s="37" t="s">
        <v>66</v>
      </c>
      <c r="B1524" s="38" t="s">
        <v>4440</v>
      </c>
      <c r="C1524" s="39" t="s">
        <v>3233</v>
      </c>
      <c r="D1524" s="39" t="s">
        <v>4457</v>
      </c>
      <c r="E1524" s="38" t="s">
        <v>71</v>
      </c>
      <c r="F1524" s="38" t="s">
        <v>6</v>
      </c>
      <c r="G1524" s="39">
        <v>50.81</v>
      </c>
      <c r="H1524" s="40">
        <v>50.81</v>
      </c>
      <c r="I1524" s="194"/>
    </row>
    <row r="1525" spans="1:9" x14ac:dyDescent="0.2">
      <c r="A1525" s="37" t="s">
        <v>3117</v>
      </c>
      <c r="B1525" s="38" t="s">
        <v>42</v>
      </c>
      <c r="C1525" s="39" t="s">
        <v>43</v>
      </c>
      <c r="D1525" s="39" t="s">
        <v>3</v>
      </c>
      <c r="E1525" s="38" t="s">
        <v>44</v>
      </c>
      <c r="F1525" s="38" t="s">
        <v>45</v>
      </c>
      <c r="G1525" s="39" t="s">
        <v>46</v>
      </c>
      <c r="H1525" s="40" t="s">
        <v>4</v>
      </c>
      <c r="I1525" s="194"/>
    </row>
    <row r="1526" spans="1:9" ht="19.5" x14ac:dyDescent="0.2">
      <c r="A1526" s="37" t="s">
        <v>60</v>
      </c>
      <c r="B1526" s="38" t="s">
        <v>3118</v>
      </c>
      <c r="C1526" s="39" t="s">
        <v>69</v>
      </c>
      <c r="D1526" s="39" t="s">
        <v>3119</v>
      </c>
      <c r="E1526" s="38" t="s">
        <v>114</v>
      </c>
      <c r="F1526" s="38" t="s">
        <v>6</v>
      </c>
      <c r="G1526" s="39">
        <v>16.02</v>
      </c>
      <c r="H1526" s="40">
        <v>16.02</v>
      </c>
      <c r="I1526" s="194"/>
    </row>
    <row r="1527" spans="1:9" ht="29.25" x14ac:dyDescent="0.2">
      <c r="A1527" s="37" t="s">
        <v>3165</v>
      </c>
      <c r="B1527" s="38" t="s">
        <v>3166</v>
      </c>
      <c r="C1527" s="39" t="s">
        <v>56</v>
      </c>
      <c r="D1527" s="39" t="s">
        <v>3167</v>
      </c>
      <c r="E1527" s="38" t="s">
        <v>3168</v>
      </c>
      <c r="F1527" s="38" t="s">
        <v>4458</v>
      </c>
      <c r="G1527" s="39">
        <v>270.94</v>
      </c>
      <c r="H1527" s="40">
        <v>1.36</v>
      </c>
      <c r="I1527" s="194"/>
    </row>
    <row r="1528" spans="1:9" x14ac:dyDescent="0.2">
      <c r="A1528" s="37" t="s">
        <v>3165</v>
      </c>
      <c r="B1528" s="38" t="s">
        <v>4459</v>
      </c>
      <c r="C1528" s="39" t="s">
        <v>56</v>
      </c>
      <c r="D1528" s="39" t="s">
        <v>4460</v>
      </c>
      <c r="E1528" s="38" t="s">
        <v>3142</v>
      </c>
      <c r="F1528" s="38" t="s">
        <v>4461</v>
      </c>
      <c r="G1528" s="39">
        <v>28.38</v>
      </c>
      <c r="H1528" s="40">
        <v>1.89</v>
      </c>
      <c r="I1528" s="194"/>
    </row>
    <row r="1529" spans="1:9" x14ac:dyDescent="0.2">
      <c r="A1529" s="37" t="s">
        <v>3165</v>
      </c>
      <c r="B1529" s="38" t="s">
        <v>3756</v>
      </c>
      <c r="C1529" s="39" t="s">
        <v>56</v>
      </c>
      <c r="D1529" s="39" t="s">
        <v>3757</v>
      </c>
      <c r="E1529" s="38" t="s">
        <v>3142</v>
      </c>
      <c r="F1529" s="38" t="s">
        <v>4461</v>
      </c>
      <c r="G1529" s="39">
        <v>21.61</v>
      </c>
      <c r="H1529" s="40">
        <v>1.44</v>
      </c>
      <c r="I1529" s="194"/>
    </row>
    <row r="1530" spans="1:9" x14ac:dyDescent="0.2">
      <c r="A1530" s="37" t="s">
        <v>3165</v>
      </c>
      <c r="B1530" s="38" t="s">
        <v>4462</v>
      </c>
      <c r="C1530" s="39" t="s">
        <v>69</v>
      </c>
      <c r="D1530" s="39" t="s">
        <v>4463</v>
      </c>
      <c r="E1530" s="38" t="s">
        <v>114</v>
      </c>
      <c r="F1530" s="38" t="s">
        <v>3219</v>
      </c>
      <c r="G1530" s="39">
        <v>52.02</v>
      </c>
      <c r="H1530" s="40">
        <v>0.78</v>
      </c>
      <c r="I1530" s="194"/>
    </row>
    <row r="1531" spans="1:9" x14ac:dyDescent="0.2">
      <c r="A1531" s="37" t="s">
        <v>3165</v>
      </c>
      <c r="B1531" s="38" t="s">
        <v>4464</v>
      </c>
      <c r="C1531" s="39" t="s">
        <v>69</v>
      </c>
      <c r="D1531" s="39" t="s">
        <v>4465</v>
      </c>
      <c r="E1531" s="38" t="s">
        <v>85</v>
      </c>
      <c r="F1531" s="38" t="s">
        <v>3625</v>
      </c>
      <c r="G1531" s="39">
        <v>0.92</v>
      </c>
      <c r="H1531" s="40">
        <v>0.09</v>
      </c>
      <c r="I1531" s="194"/>
    </row>
    <row r="1532" spans="1:9" ht="19.5" x14ac:dyDescent="0.2">
      <c r="A1532" s="37" t="s">
        <v>3165</v>
      </c>
      <c r="B1532" s="38" t="s">
        <v>4466</v>
      </c>
      <c r="C1532" s="39" t="s">
        <v>56</v>
      </c>
      <c r="D1532" s="39" t="s">
        <v>4467</v>
      </c>
      <c r="E1532" s="38" t="s">
        <v>4468</v>
      </c>
      <c r="F1532" s="38" t="s">
        <v>4469</v>
      </c>
      <c r="G1532" s="39">
        <v>26.55</v>
      </c>
      <c r="H1532" s="40">
        <v>0.02</v>
      </c>
      <c r="I1532" s="194"/>
    </row>
    <row r="1533" spans="1:9" ht="29.25" x14ac:dyDescent="0.2">
      <c r="A1533" s="37" t="s">
        <v>3165</v>
      </c>
      <c r="B1533" s="38" t="s">
        <v>4470</v>
      </c>
      <c r="C1533" s="39" t="s">
        <v>56</v>
      </c>
      <c r="D1533" s="39" t="s">
        <v>4471</v>
      </c>
      <c r="E1533" s="38" t="s">
        <v>3168</v>
      </c>
      <c r="F1533" s="38" t="s">
        <v>4469</v>
      </c>
      <c r="G1533" s="39">
        <v>211.89</v>
      </c>
      <c r="H1533" s="40">
        <v>0.21</v>
      </c>
      <c r="I1533" s="194"/>
    </row>
    <row r="1534" spans="1:9" x14ac:dyDescent="0.2">
      <c r="A1534" s="37" t="s">
        <v>66</v>
      </c>
      <c r="B1534" s="38" t="s">
        <v>4472</v>
      </c>
      <c r="C1534" s="39" t="s">
        <v>641</v>
      </c>
      <c r="D1534" s="39" t="s">
        <v>4473</v>
      </c>
      <c r="E1534" s="38" t="s">
        <v>4123</v>
      </c>
      <c r="F1534" s="38" t="s">
        <v>4414</v>
      </c>
      <c r="G1534" s="39">
        <v>9.9336000000000002</v>
      </c>
      <c r="H1534" s="40">
        <v>10.23</v>
      </c>
      <c r="I1534" s="194"/>
    </row>
    <row r="1535" spans="1:9" x14ac:dyDescent="0.2">
      <c r="A1535" s="37" t="s">
        <v>3123</v>
      </c>
      <c r="B1535" s="38" t="s">
        <v>42</v>
      </c>
      <c r="C1535" s="39" t="s">
        <v>43</v>
      </c>
      <c r="D1535" s="39" t="s">
        <v>3</v>
      </c>
      <c r="E1535" s="38" t="s">
        <v>44</v>
      </c>
      <c r="F1535" s="38" t="s">
        <v>45</v>
      </c>
      <c r="G1535" s="39" t="s">
        <v>46</v>
      </c>
      <c r="H1535" s="40" t="s">
        <v>4</v>
      </c>
      <c r="I1535" s="194"/>
    </row>
    <row r="1536" spans="1:9" ht="29.25" x14ac:dyDescent="0.2">
      <c r="A1536" s="37" t="s">
        <v>60</v>
      </c>
      <c r="B1536" s="38" t="s">
        <v>3124</v>
      </c>
      <c r="C1536" s="39" t="s">
        <v>69</v>
      </c>
      <c r="D1536" s="39" t="s">
        <v>3125</v>
      </c>
      <c r="E1536" s="38" t="s">
        <v>71</v>
      </c>
      <c r="F1536" s="38" t="s">
        <v>6</v>
      </c>
      <c r="G1536" s="39">
        <v>842.91</v>
      </c>
      <c r="H1536" s="40">
        <v>842.91</v>
      </c>
      <c r="I1536" s="194"/>
    </row>
    <row r="1537" spans="1:9" ht="19.5" x14ac:dyDescent="0.2">
      <c r="A1537" s="37" t="s">
        <v>3165</v>
      </c>
      <c r="B1537" s="38" t="s">
        <v>216</v>
      </c>
      <c r="C1537" s="39" t="s">
        <v>56</v>
      </c>
      <c r="D1537" s="39" t="s">
        <v>217</v>
      </c>
      <c r="E1537" s="38" t="s">
        <v>218</v>
      </c>
      <c r="F1537" s="38" t="s">
        <v>4474</v>
      </c>
      <c r="G1537" s="39">
        <v>2.44</v>
      </c>
      <c r="H1537" s="40">
        <v>6.89</v>
      </c>
      <c r="I1537" s="194"/>
    </row>
    <row r="1538" spans="1:9" x14ac:dyDescent="0.2">
      <c r="A1538" s="37" t="s">
        <v>3165</v>
      </c>
      <c r="B1538" s="38" t="s">
        <v>3171</v>
      </c>
      <c r="C1538" s="39" t="s">
        <v>56</v>
      </c>
      <c r="D1538" s="39" t="s">
        <v>3172</v>
      </c>
      <c r="E1538" s="38" t="s">
        <v>3142</v>
      </c>
      <c r="F1538" s="38" t="s">
        <v>3694</v>
      </c>
      <c r="G1538" s="39">
        <v>25.75</v>
      </c>
      <c r="H1538" s="40">
        <v>64.37</v>
      </c>
      <c r="I1538" s="194"/>
    </row>
    <row r="1539" spans="1:9" x14ac:dyDescent="0.2">
      <c r="A1539" s="37" t="s">
        <v>3165</v>
      </c>
      <c r="B1539" s="38" t="s">
        <v>3174</v>
      </c>
      <c r="C1539" s="39" t="s">
        <v>56</v>
      </c>
      <c r="D1539" s="39" t="s">
        <v>3175</v>
      </c>
      <c r="E1539" s="38" t="s">
        <v>3142</v>
      </c>
      <c r="F1539" s="38" t="s">
        <v>3694</v>
      </c>
      <c r="G1539" s="39">
        <v>20.74</v>
      </c>
      <c r="H1539" s="40">
        <v>51.85</v>
      </c>
      <c r="I1539" s="194"/>
    </row>
    <row r="1540" spans="1:9" ht="29.25" x14ac:dyDescent="0.2">
      <c r="A1540" s="37" t="s">
        <v>3165</v>
      </c>
      <c r="B1540" s="38" t="s">
        <v>3186</v>
      </c>
      <c r="C1540" s="39" t="s">
        <v>56</v>
      </c>
      <c r="D1540" s="39" t="s">
        <v>3187</v>
      </c>
      <c r="E1540" s="38" t="s">
        <v>3168</v>
      </c>
      <c r="F1540" s="38" t="s">
        <v>4475</v>
      </c>
      <c r="G1540" s="39">
        <v>229.05</v>
      </c>
      <c r="H1540" s="40">
        <v>103.07</v>
      </c>
      <c r="I1540" s="194"/>
    </row>
    <row r="1541" spans="1:9" ht="19.5" x14ac:dyDescent="0.2">
      <c r="A1541" s="37" t="s">
        <v>3165</v>
      </c>
      <c r="B1541" s="38" t="s">
        <v>4476</v>
      </c>
      <c r="C1541" s="39" t="s">
        <v>56</v>
      </c>
      <c r="D1541" s="39" t="s">
        <v>4477</v>
      </c>
      <c r="E1541" s="38" t="s">
        <v>131</v>
      </c>
      <c r="F1541" s="38" t="s">
        <v>3978</v>
      </c>
      <c r="G1541" s="39">
        <v>690.46</v>
      </c>
      <c r="H1541" s="40">
        <v>6.9</v>
      </c>
      <c r="I1541" s="194"/>
    </row>
    <row r="1542" spans="1:9" ht="19.5" x14ac:dyDescent="0.2">
      <c r="A1542" s="37" t="s">
        <v>3165</v>
      </c>
      <c r="B1542" s="38" t="s">
        <v>349</v>
      </c>
      <c r="C1542" s="39" t="s">
        <v>56</v>
      </c>
      <c r="D1542" s="39" t="s">
        <v>350</v>
      </c>
      <c r="E1542" s="38" t="s">
        <v>58</v>
      </c>
      <c r="F1542" s="38" t="s">
        <v>3978</v>
      </c>
      <c r="G1542" s="39">
        <v>34.72</v>
      </c>
      <c r="H1542" s="40">
        <v>0.34</v>
      </c>
      <c r="I1542" s="194"/>
    </row>
    <row r="1543" spans="1:9" ht="19.5" x14ac:dyDescent="0.2">
      <c r="A1543" s="37" t="s">
        <v>3165</v>
      </c>
      <c r="B1543" s="38" t="s">
        <v>1102</v>
      </c>
      <c r="C1543" s="39" t="s">
        <v>56</v>
      </c>
      <c r="D1543" s="39" t="s">
        <v>1103</v>
      </c>
      <c r="E1543" s="38" t="s">
        <v>58</v>
      </c>
      <c r="F1543" s="38" t="s">
        <v>6</v>
      </c>
      <c r="G1543" s="39">
        <v>91.59</v>
      </c>
      <c r="H1543" s="40">
        <v>91.59</v>
      </c>
      <c r="I1543" s="194"/>
    </row>
    <row r="1544" spans="1:9" ht="19.5" x14ac:dyDescent="0.2">
      <c r="A1544" s="37" t="s">
        <v>66</v>
      </c>
      <c r="B1544" s="38" t="s">
        <v>4478</v>
      </c>
      <c r="C1544" s="39" t="s">
        <v>56</v>
      </c>
      <c r="D1544" s="39" t="s">
        <v>4479</v>
      </c>
      <c r="E1544" s="38" t="s">
        <v>85</v>
      </c>
      <c r="F1544" s="38" t="s">
        <v>8</v>
      </c>
      <c r="G1544" s="39">
        <v>248</v>
      </c>
      <c r="H1544" s="40">
        <v>496</v>
      </c>
      <c r="I1544" s="194"/>
    </row>
    <row r="1545" spans="1:9" ht="29.25" x14ac:dyDescent="0.2">
      <c r="A1545" s="37" t="s">
        <v>66</v>
      </c>
      <c r="B1545" s="38" t="s">
        <v>4480</v>
      </c>
      <c r="C1545" s="39" t="s">
        <v>4774</v>
      </c>
      <c r="D1545" s="39" t="s">
        <v>4481</v>
      </c>
      <c r="E1545" s="38" t="s">
        <v>131</v>
      </c>
      <c r="F1545" s="38" t="s">
        <v>4482</v>
      </c>
      <c r="G1545" s="39">
        <v>38.76</v>
      </c>
      <c r="H1545" s="40">
        <v>21.9</v>
      </c>
      <c r="I1545" s="194"/>
    </row>
    <row r="1546" spans="1:9" x14ac:dyDescent="0.2">
      <c r="A1546" s="37" t="s">
        <v>3127</v>
      </c>
      <c r="B1546" s="38" t="s">
        <v>42</v>
      </c>
      <c r="C1546" s="39" t="s">
        <v>43</v>
      </c>
      <c r="D1546" s="39" t="s">
        <v>3</v>
      </c>
      <c r="E1546" s="38" t="s">
        <v>44</v>
      </c>
      <c r="F1546" s="38" t="s">
        <v>45</v>
      </c>
      <c r="G1546" s="39" t="s">
        <v>46</v>
      </c>
      <c r="H1546" s="40" t="s">
        <v>4</v>
      </c>
      <c r="I1546" s="194"/>
    </row>
    <row r="1547" spans="1:9" ht="19.5" x14ac:dyDescent="0.2">
      <c r="A1547" s="37" t="s">
        <v>60</v>
      </c>
      <c r="B1547" s="38" t="s">
        <v>3128</v>
      </c>
      <c r="C1547" s="39" t="s">
        <v>69</v>
      </c>
      <c r="D1547" s="39" t="s">
        <v>3129</v>
      </c>
      <c r="E1547" s="38" t="s">
        <v>58</v>
      </c>
      <c r="F1547" s="38" t="s">
        <v>6</v>
      </c>
      <c r="G1547" s="39">
        <v>92.36</v>
      </c>
      <c r="H1547" s="40">
        <v>92.36</v>
      </c>
      <c r="I1547" s="194"/>
    </row>
    <row r="1548" spans="1:9" x14ac:dyDescent="0.2">
      <c r="A1548" s="37" t="s">
        <v>3165</v>
      </c>
      <c r="B1548" s="38" t="s">
        <v>162</v>
      </c>
      <c r="C1548" s="39" t="s">
        <v>56</v>
      </c>
      <c r="D1548" s="39" t="s">
        <v>163</v>
      </c>
      <c r="E1548" s="38" t="s">
        <v>58</v>
      </c>
      <c r="F1548" s="38" t="s">
        <v>4483</v>
      </c>
      <c r="G1548" s="39">
        <v>43.77</v>
      </c>
      <c r="H1548" s="40">
        <v>1.71</v>
      </c>
      <c r="I1548" s="194"/>
    </row>
    <row r="1549" spans="1:9" x14ac:dyDescent="0.2">
      <c r="A1549" s="37" t="s">
        <v>3165</v>
      </c>
      <c r="B1549" s="38" t="s">
        <v>1887</v>
      </c>
      <c r="C1549" s="39" t="s">
        <v>56</v>
      </c>
      <c r="D1549" s="39" t="s">
        <v>1888</v>
      </c>
      <c r="E1549" s="38" t="s">
        <v>58</v>
      </c>
      <c r="F1549" s="38" t="s">
        <v>4484</v>
      </c>
      <c r="G1549" s="39">
        <v>30.56</v>
      </c>
      <c r="H1549" s="40">
        <v>13.28</v>
      </c>
      <c r="I1549" s="194"/>
    </row>
    <row r="1550" spans="1:9" x14ac:dyDescent="0.2">
      <c r="A1550" s="37" t="s">
        <v>3165</v>
      </c>
      <c r="B1550" s="38" t="s">
        <v>3859</v>
      </c>
      <c r="C1550" s="39" t="s">
        <v>56</v>
      </c>
      <c r="D1550" s="39" t="s">
        <v>3860</v>
      </c>
      <c r="E1550" s="38" t="s">
        <v>3142</v>
      </c>
      <c r="F1550" s="38" t="s">
        <v>4485</v>
      </c>
      <c r="G1550" s="39">
        <v>23.98</v>
      </c>
      <c r="H1550" s="40">
        <v>2.57</v>
      </c>
      <c r="I1550" s="194"/>
    </row>
    <row r="1551" spans="1:9" x14ac:dyDescent="0.2">
      <c r="A1551" s="37" t="s">
        <v>3165</v>
      </c>
      <c r="B1551" s="38" t="s">
        <v>3756</v>
      </c>
      <c r="C1551" s="39" t="s">
        <v>56</v>
      </c>
      <c r="D1551" s="39" t="s">
        <v>3757</v>
      </c>
      <c r="E1551" s="38" t="s">
        <v>3142</v>
      </c>
      <c r="F1551" s="38" t="s">
        <v>4485</v>
      </c>
      <c r="G1551" s="39">
        <v>21.61</v>
      </c>
      <c r="H1551" s="40">
        <v>2.3199999999999998</v>
      </c>
      <c r="I1551" s="194"/>
    </row>
    <row r="1552" spans="1:9" ht="19.5" x14ac:dyDescent="0.2">
      <c r="A1552" s="37" t="s">
        <v>66</v>
      </c>
      <c r="B1552" s="38" t="s">
        <v>4486</v>
      </c>
      <c r="C1552" s="39" t="s">
        <v>56</v>
      </c>
      <c r="D1552" s="39" t="s">
        <v>4487</v>
      </c>
      <c r="E1552" s="38" t="s">
        <v>85</v>
      </c>
      <c r="F1552" s="38" t="s">
        <v>4488</v>
      </c>
      <c r="G1552" s="39">
        <v>23.54</v>
      </c>
      <c r="H1552" s="40">
        <v>42.98</v>
      </c>
      <c r="I1552" s="194"/>
    </row>
    <row r="1553" spans="1:9" ht="29.25" x14ac:dyDescent="0.2">
      <c r="A1553" s="37" t="s">
        <v>66</v>
      </c>
      <c r="B1553" s="38" t="s">
        <v>4489</v>
      </c>
      <c r="C1553" s="39" t="s">
        <v>4774</v>
      </c>
      <c r="D1553" s="39" t="s">
        <v>4490</v>
      </c>
      <c r="E1553" s="38" t="s">
        <v>4491</v>
      </c>
      <c r="F1553" s="38" t="s">
        <v>4492</v>
      </c>
      <c r="G1553" s="39">
        <v>87.11</v>
      </c>
      <c r="H1553" s="40">
        <v>22.6</v>
      </c>
      <c r="I1553" s="194"/>
    </row>
    <row r="1554" spans="1:9" x14ac:dyDescent="0.2">
      <c r="A1554" s="37" t="s">
        <v>66</v>
      </c>
      <c r="B1554" s="38" t="s">
        <v>4493</v>
      </c>
      <c r="C1554" s="39" t="s">
        <v>56</v>
      </c>
      <c r="D1554" s="39" t="s">
        <v>4494</v>
      </c>
      <c r="E1554" s="38" t="s">
        <v>71</v>
      </c>
      <c r="F1554" s="38" t="s">
        <v>4495</v>
      </c>
      <c r="G1554" s="39">
        <v>5.36</v>
      </c>
      <c r="H1554" s="40">
        <v>6.9</v>
      </c>
      <c r="I1554" s="194"/>
    </row>
    <row r="1555" spans="1:9" x14ac:dyDescent="0.2">
      <c r="A1555" s="37" t="s">
        <v>3135</v>
      </c>
      <c r="B1555" s="38" t="s">
        <v>42</v>
      </c>
      <c r="C1555" s="39" t="s">
        <v>43</v>
      </c>
      <c r="D1555" s="39" t="s">
        <v>3</v>
      </c>
      <c r="E1555" s="38" t="s">
        <v>44</v>
      </c>
      <c r="F1555" s="38" t="s">
        <v>45</v>
      </c>
      <c r="G1555" s="39" t="s">
        <v>46</v>
      </c>
      <c r="H1555" s="40" t="s">
        <v>4</v>
      </c>
      <c r="I1555" s="194"/>
    </row>
    <row r="1556" spans="1:9" x14ac:dyDescent="0.2">
      <c r="A1556" s="37" t="s">
        <v>60</v>
      </c>
      <c r="B1556" s="38" t="s">
        <v>3136</v>
      </c>
      <c r="C1556" s="39" t="s">
        <v>69</v>
      </c>
      <c r="D1556" s="39" t="s">
        <v>3137</v>
      </c>
      <c r="E1556" s="38" t="s">
        <v>58</v>
      </c>
      <c r="F1556" s="38" t="s">
        <v>6</v>
      </c>
      <c r="G1556" s="39">
        <v>3.6</v>
      </c>
      <c r="H1556" s="40">
        <v>3.6</v>
      </c>
      <c r="I1556" s="194"/>
    </row>
    <row r="1557" spans="1:9" x14ac:dyDescent="0.2">
      <c r="A1557" s="37" t="s">
        <v>3165</v>
      </c>
      <c r="B1557" s="38" t="s">
        <v>3174</v>
      </c>
      <c r="C1557" s="39" t="s">
        <v>56</v>
      </c>
      <c r="D1557" s="39" t="s">
        <v>3175</v>
      </c>
      <c r="E1557" s="38" t="s">
        <v>3142</v>
      </c>
      <c r="F1557" s="38" t="s">
        <v>3456</v>
      </c>
      <c r="G1557" s="39">
        <v>20.74</v>
      </c>
      <c r="H1557" s="40">
        <v>2.9</v>
      </c>
      <c r="I1557" s="194"/>
    </row>
    <row r="1558" spans="1:9" x14ac:dyDescent="0.2">
      <c r="A1558" s="37" t="s">
        <v>66</v>
      </c>
      <c r="B1558" s="38" t="s">
        <v>4496</v>
      </c>
      <c r="C1558" s="39" t="s">
        <v>56</v>
      </c>
      <c r="D1558" s="39" t="s">
        <v>4497</v>
      </c>
      <c r="E1558" s="38" t="s">
        <v>4062</v>
      </c>
      <c r="F1558" s="38" t="s">
        <v>3618</v>
      </c>
      <c r="G1558" s="39">
        <v>14.03</v>
      </c>
      <c r="H1558" s="40">
        <v>0.7</v>
      </c>
      <c r="I1558" s="194"/>
    </row>
    <row r="1559" spans="1:9" x14ac:dyDescent="0.2">
      <c r="A1559" s="37" t="s">
        <v>3156</v>
      </c>
      <c r="B1559" s="38" t="s">
        <v>42</v>
      </c>
      <c r="C1559" s="39" t="s">
        <v>43</v>
      </c>
      <c r="D1559" s="39" t="s">
        <v>3</v>
      </c>
      <c r="E1559" s="38" t="s">
        <v>44</v>
      </c>
      <c r="F1559" s="38" t="s">
        <v>45</v>
      </c>
      <c r="G1559" s="39" t="s">
        <v>46</v>
      </c>
      <c r="H1559" s="40" t="s">
        <v>4</v>
      </c>
      <c r="I1559" s="194"/>
    </row>
    <row r="1560" spans="1:9" x14ac:dyDescent="0.2">
      <c r="A1560" s="37" t="s">
        <v>60</v>
      </c>
      <c r="B1560" s="38" t="s">
        <v>3157</v>
      </c>
      <c r="C1560" s="39" t="s">
        <v>69</v>
      </c>
      <c r="D1560" s="39" t="s">
        <v>3158</v>
      </c>
      <c r="E1560" s="38" t="s">
        <v>3142</v>
      </c>
      <c r="F1560" s="38" t="s">
        <v>6</v>
      </c>
      <c r="G1560" s="39">
        <v>25.83</v>
      </c>
      <c r="H1560" s="40">
        <v>25.83</v>
      </c>
      <c r="I1560" s="194"/>
    </row>
    <row r="1561" spans="1:9" x14ac:dyDescent="0.2">
      <c r="A1561" s="37" t="s">
        <v>3165</v>
      </c>
      <c r="B1561" s="38" t="s">
        <v>4498</v>
      </c>
      <c r="C1561" s="39" t="s">
        <v>56</v>
      </c>
      <c r="D1561" s="39" t="s">
        <v>4499</v>
      </c>
      <c r="E1561" s="38" t="s">
        <v>3142</v>
      </c>
      <c r="F1561" s="38" t="s">
        <v>6</v>
      </c>
      <c r="G1561" s="39">
        <v>7.0000000000000007E-2</v>
      </c>
      <c r="H1561" s="40">
        <v>7.0000000000000007E-2</v>
      </c>
      <c r="I1561" s="194"/>
    </row>
    <row r="1562" spans="1:9" x14ac:dyDescent="0.2">
      <c r="A1562" s="37" t="s">
        <v>66</v>
      </c>
      <c r="B1562" s="38" t="s">
        <v>4500</v>
      </c>
      <c r="C1562" s="39" t="s">
        <v>56</v>
      </c>
      <c r="D1562" s="39" t="s">
        <v>4501</v>
      </c>
      <c r="E1562" s="38" t="s">
        <v>3142</v>
      </c>
      <c r="F1562" s="38" t="s">
        <v>6</v>
      </c>
      <c r="G1562" s="39">
        <v>1.6</v>
      </c>
      <c r="H1562" s="40">
        <v>1.6</v>
      </c>
      <c r="I1562" s="194"/>
    </row>
    <row r="1563" spans="1:9" x14ac:dyDescent="0.2">
      <c r="A1563" s="37" t="s">
        <v>66</v>
      </c>
      <c r="B1563" s="38" t="s">
        <v>4502</v>
      </c>
      <c r="C1563" s="39" t="s">
        <v>56</v>
      </c>
      <c r="D1563" s="39" t="s">
        <v>4503</v>
      </c>
      <c r="E1563" s="38" t="s">
        <v>3142</v>
      </c>
      <c r="F1563" s="38" t="s">
        <v>6</v>
      </c>
      <c r="G1563" s="39">
        <v>1.02</v>
      </c>
      <c r="H1563" s="40">
        <v>1.02</v>
      </c>
      <c r="I1563" s="194"/>
    </row>
    <row r="1564" spans="1:9" x14ac:dyDescent="0.2">
      <c r="A1564" s="37" t="s">
        <v>66</v>
      </c>
      <c r="B1564" s="38" t="s">
        <v>4504</v>
      </c>
      <c r="C1564" s="39" t="s">
        <v>56</v>
      </c>
      <c r="D1564" s="39" t="s">
        <v>4505</v>
      </c>
      <c r="E1564" s="38" t="s">
        <v>3142</v>
      </c>
      <c r="F1564" s="38" t="s">
        <v>6</v>
      </c>
      <c r="G1564" s="39">
        <v>1.43</v>
      </c>
      <c r="H1564" s="40">
        <v>1.43</v>
      </c>
      <c r="I1564" s="194"/>
    </row>
    <row r="1565" spans="1:9" x14ac:dyDescent="0.2">
      <c r="A1565" s="37" t="s">
        <v>66</v>
      </c>
      <c r="B1565" s="38" t="s">
        <v>4506</v>
      </c>
      <c r="C1565" s="39" t="s">
        <v>56</v>
      </c>
      <c r="D1565" s="39" t="s">
        <v>4507</v>
      </c>
      <c r="E1565" s="38" t="s">
        <v>3142</v>
      </c>
      <c r="F1565" s="38" t="s">
        <v>6</v>
      </c>
      <c r="G1565" s="39">
        <v>0.08</v>
      </c>
      <c r="H1565" s="40">
        <v>0.08</v>
      </c>
      <c r="I1565" s="194"/>
    </row>
    <row r="1566" spans="1:9" x14ac:dyDescent="0.2">
      <c r="A1566" s="37" t="s">
        <v>66</v>
      </c>
      <c r="B1566" s="38" t="s">
        <v>4508</v>
      </c>
      <c r="C1566" s="39" t="s">
        <v>56</v>
      </c>
      <c r="D1566" s="39" t="s">
        <v>4509</v>
      </c>
      <c r="E1566" s="38" t="s">
        <v>3142</v>
      </c>
      <c r="F1566" s="38" t="s">
        <v>6</v>
      </c>
      <c r="G1566" s="39">
        <v>0.61</v>
      </c>
      <c r="H1566" s="40">
        <v>0.61</v>
      </c>
      <c r="I1566" s="194"/>
    </row>
    <row r="1567" spans="1:9" x14ac:dyDescent="0.2">
      <c r="A1567" s="37" t="s">
        <v>66</v>
      </c>
      <c r="B1567" s="38" t="s">
        <v>4510</v>
      </c>
      <c r="C1567" s="39" t="s">
        <v>56</v>
      </c>
      <c r="D1567" s="39" t="s">
        <v>4511</v>
      </c>
      <c r="E1567" s="38" t="s">
        <v>3142</v>
      </c>
      <c r="F1567" s="38" t="s">
        <v>6</v>
      </c>
      <c r="G1567" s="39">
        <v>1.39</v>
      </c>
      <c r="H1567" s="40">
        <v>1.39</v>
      </c>
      <c r="I1567" s="194"/>
    </row>
    <row r="1568" spans="1:9" x14ac:dyDescent="0.2">
      <c r="A1568" s="37" t="s">
        <v>66</v>
      </c>
      <c r="B1568" s="38" t="s">
        <v>4512</v>
      </c>
      <c r="C1568" s="39" t="s">
        <v>56</v>
      </c>
      <c r="D1568" s="39" t="s">
        <v>4513</v>
      </c>
      <c r="E1568" s="38" t="s">
        <v>3142</v>
      </c>
      <c r="F1568" s="38" t="s">
        <v>4514</v>
      </c>
      <c r="G1568" s="39">
        <v>14.31</v>
      </c>
      <c r="H1568" s="40">
        <v>19.63</v>
      </c>
      <c r="I1568" s="194"/>
    </row>
    <row r="1569" spans="1:9" ht="19.5" x14ac:dyDescent="0.2">
      <c r="A1569" s="37" t="s">
        <v>4515</v>
      </c>
      <c r="B1569" s="38"/>
      <c r="C1569" s="39"/>
      <c r="D1569" s="39" t="s">
        <v>50</v>
      </c>
      <c r="E1569" s="38"/>
      <c r="F1569" s="38"/>
      <c r="G1569" s="39"/>
      <c r="H1569" s="40"/>
      <c r="I1569" s="194"/>
    </row>
    <row r="1570" spans="1:9" ht="19.5" x14ac:dyDescent="0.2">
      <c r="A1570" s="37" t="s">
        <v>60</v>
      </c>
      <c r="B1570" s="38" t="s">
        <v>3836</v>
      </c>
      <c r="C1570" s="39" t="s">
        <v>69</v>
      </c>
      <c r="D1570" s="39" t="s">
        <v>3837</v>
      </c>
      <c r="E1570" s="38" t="s">
        <v>58</v>
      </c>
      <c r="F1570" s="38" t="s">
        <v>6</v>
      </c>
      <c r="G1570" s="39">
        <v>196.57</v>
      </c>
      <c r="H1570" s="40">
        <v>196.57</v>
      </c>
      <c r="I1570" s="194"/>
    </row>
    <row r="1571" spans="1:9" x14ac:dyDescent="0.2">
      <c r="A1571" s="37" t="s">
        <v>3165</v>
      </c>
      <c r="B1571" s="38" t="s">
        <v>3171</v>
      </c>
      <c r="C1571" s="39" t="s">
        <v>56</v>
      </c>
      <c r="D1571" s="39" t="s">
        <v>3172</v>
      </c>
      <c r="E1571" s="38" t="s">
        <v>3142</v>
      </c>
      <c r="F1571" s="38" t="s">
        <v>3497</v>
      </c>
      <c r="G1571" s="39">
        <v>25.75</v>
      </c>
      <c r="H1571" s="40">
        <v>41.2</v>
      </c>
      <c r="I1571" s="194"/>
    </row>
    <row r="1572" spans="1:9" x14ac:dyDescent="0.2">
      <c r="A1572" s="37" t="s">
        <v>3165</v>
      </c>
      <c r="B1572" s="38" t="s">
        <v>3174</v>
      </c>
      <c r="C1572" s="39" t="s">
        <v>56</v>
      </c>
      <c r="D1572" s="39" t="s">
        <v>3175</v>
      </c>
      <c r="E1572" s="38" t="s">
        <v>3142</v>
      </c>
      <c r="F1572" s="38" t="s">
        <v>4516</v>
      </c>
      <c r="G1572" s="39">
        <v>20.74</v>
      </c>
      <c r="H1572" s="40">
        <v>35.25</v>
      </c>
      <c r="I1572" s="194"/>
    </row>
    <row r="1573" spans="1:9" ht="29.25" x14ac:dyDescent="0.2">
      <c r="A1573" s="37" t="s">
        <v>3165</v>
      </c>
      <c r="B1573" s="38" t="s">
        <v>4517</v>
      </c>
      <c r="C1573" s="39" t="s">
        <v>56</v>
      </c>
      <c r="D1573" s="39" t="s">
        <v>4518</v>
      </c>
      <c r="E1573" s="38" t="s">
        <v>131</v>
      </c>
      <c r="F1573" s="38" t="s">
        <v>3604</v>
      </c>
      <c r="G1573" s="39">
        <v>587.53</v>
      </c>
      <c r="H1573" s="40">
        <v>12.92</v>
      </c>
      <c r="I1573" s="194"/>
    </row>
    <row r="1574" spans="1:9" x14ac:dyDescent="0.2">
      <c r="A1574" s="37" t="s">
        <v>66</v>
      </c>
      <c r="B1574" s="38" t="s">
        <v>3362</v>
      </c>
      <c r="C1574" s="39" t="s">
        <v>56</v>
      </c>
      <c r="D1574" s="39" t="s">
        <v>3363</v>
      </c>
      <c r="E1574" s="38" t="s">
        <v>71</v>
      </c>
      <c r="F1574" s="38" t="s">
        <v>4182</v>
      </c>
      <c r="G1574" s="39">
        <v>0.67</v>
      </c>
      <c r="H1574" s="40">
        <v>107.2</v>
      </c>
      <c r="I1574" s="194"/>
    </row>
    <row r="1575" spans="1:9" x14ac:dyDescent="0.2">
      <c r="A1575" s="37" t="s">
        <v>60</v>
      </c>
      <c r="B1575" s="38" t="s">
        <v>3852</v>
      </c>
      <c r="C1575" s="39" t="s">
        <v>69</v>
      </c>
      <c r="D1575" s="39" t="s">
        <v>3853</v>
      </c>
      <c r="E1575" s="38" t="s">
        <v>131</v>
      </c>
      <c r="F1575" s="38" t="s">
        <v>6</v>
      </c>
      <c r="G1575" s="39">
        <v>431.64</v>
      </c>
      <c r="H1575" s="40">
        <v>431.64</v>
      </c>
      <c r="I1575" s="194"/>
    </row>
    <row r="1576" spans="1:9" x14ac:dyDescent="0.2">
      <c r="A1576" s="37" t="s">
        <v>3165</v>
      </c>
      <c r="B1576" s="38" t="s">
        <v>3859</v>
      </c>
      <c r="C1576" s="39" t="s">
        <v>56</v>
      </c>
      <c r="D1576" s="39" t="s">
        <v>3860</v>
      </c>
      <c r="E1576" s="38" t="s">
        <v>3142</v>
      </c>
      <c r="F1576" s="38" t="s">
        <v>4519</v>
      </c>
      <c r="G1576" s="39">
        <v>23.98</v>
      </c>
      <c r="H1576" s="40">
        <v>431.64</v>
      </c>
      <c r="I1576" s="194"/>
    </row>
    <row r="1577" spans="1:9" x14ac:dyDescent="0.2">
      <c r="A1577" s="37" t="s">
        <v>60</v>
      </c>
      <c r="B1577" s="38" t="s">
        <v>3722</v>
      </c>
      <c r="C1577" s="39" t="s">
        <v>69</v>
      </c>
      <c r="D1577" s="39" t="s">
        <v>3723</v>
      </c>
      <c r="E1577" s="38" t="s">
        <v>58</v>
      </c>
      <c r="F1577" s="38" t="s">
        <v>6</v>
      </c>
      <c r="G1577" s="39">
        <v>17.399999999999999</v>
      </c>
      <c r="H1577" s="40">
        <v>17.399999999999999</v>
      </c>
      <c r="I1577" s="194"/>
    </row>
    <row r="1578" spans="1:9" x14ac:dyDescent="0.2">
      <c r="A1578" s="37" t="s">
        <v>3165</v>
      </c>
      <c r="B1578" s="38" t="s">
        <v>4051</v>
      </c>
      <c r="C1578" s="39" t="s">
        <v>56</v>
      </c>
      <c r="D1578" s="39" t="s">
        <v>4052</v>
      </c>
      <c r="E1578" s="38" t="s">
        <v>3142</v>
      </c>
      <c r="F1578" s="38" t="s">
        <v>4520</v>
      </c>
      <c r="G1578" s="39">
        <v>27.44</v>
      </c>
      <c r="H1578" s="40">
        <v>10.26</v>
      </c>
      <c r="I1578" s="194"/>
    </row>
    <row r="1579" spans="1:9" x14ac:dyDescent="0.2">
      <c r="A1579" s="37" t="s">
        <v>3165</v>
      </c>
      <c r="B1579" s="38" t="s">
        <v>3174</v>
      </c>
      <c r="C1579" s="39" t="s">
        <v>56</v>
      </c>
      <c r="D1579" s="39" t="s">
        <v>3175</v>
      </c>
      <c r="E1579" s="38" t="s">
        <v>3142</v>
      </c>
      <c r="F1579" s="38" t="s">
        <v>3638</v>
      </c>
      <c r="G1579" s="39">
        <v>20.74</v>
      </c>
      <c r="H1579" s="40">
        <v>1.92</v>
      </c>
      <c r="I1579" s="194"/>
    </row>
    <row r="1580" spans="1:9" x14ac:dyDescent="0.2">
      <c r="A1580" s="37" t="s">
        <v>66</v>
      </c>
      <c r="B1580" s="38" t="s">
        <v>4521</v>
      </c>
      <c r="C1580" s="39" t="s">
        <v>56</v>
      </c>
      <c r="D1580" s="39" t="s">
        <v>4522</v>
      </c>
      <c r="E1580" s="38" t="s">
        <v>114</v>
      </c>
      <c r="F1580" s="38" t="s">
        <v>4523</v>
      </c>
      <c r="G1580" s="39">
        <v>6.68</v>
      </c>
      <c r="H1580" s="40">
        <v>5.22</v>
      </c>
      <c r="I1580" s="194"/>
    </row>
    <row r="1581" spans="1:9" ht="19.5" x14ac:dyDescent="0.2">
      <c r="A1581" s="37" t="s">
        <v>60</v>
      </c>
      <c r="B1581" s="38" t="s">
        <v>3709</v>
      </c>
      <c r="C1581" s="39" t="s">
        <v>69</v>
      </c>
      <c r="D1581" s="39" t="s">
        <v>3710</v>
      </c>
      <c r="E1581" s="38" t="s">
        <v>71</v>
      </c>
      <c r="F1581" s="38" t="s">
        <v>6</v>
      </c>
      <c r="G1581" s="39">
        <v>62.83</v>
      </c>
      <c r="H1581" s="40">
        <v>62.83</v>
      </c>
      <c r="I1581" s="194"/>
    </row>
    <row r="1582" spans="1:9" x14ac:dyDescent="0.2">
      <c r="A1582" s="37" t="s">
        <v>3165</v>
      </c>
      <c r="B1582" s="38" t="s">
        <v>3220</v>
      </c>
      <c r="C1582" s="39" t="s">
        <v>56</v>
      </c>
      <c r="D1582" s="39" t="s">
        <v>3221</v>
      </c>
      <c r="E1582" s="38" t="s">
        <v>3142</v>
      </c>
      <c r="F1582" s="38" t="s">
        <v>4524</v>
      </c>
      <c r="G1582" s="39">
        <v>25.57</v>
      </c>
      <c r="H1582" s="40">
        <v>27.81</v>
      </c>
      <c r="I1582" s="194"/>
    </row>
    <row r="1583" spans="1:9" x14ac:dyDescent="0.2">
      <c r="A1583" s="37" t="s">
        <v>3165</v>
      </c>
      <c r="B1583" s="38" t="s">
        <v>3217</v>
      </c>
      <c r="C1583" s="39" t="s">
        <v>56</v>
      </c>
      <c r="D1583" s="39" t="s">
        <v>3218</v>
      </c>
      <c r="E1583" s="38" t="s">
        <v>3142</v>
      </c>
      <c r="F1583" s="38" t="s">
        <v>4525</v>
      </c>
      <c r="G1583" s="39">
        <v>21.24</v>
      </c>
      <c r="H1583" s="40">
        <v>3.77</v>
      </c>
      <c r="I1583" s="194"/>
    </row>
    <row r="1584" spans="1:9" x14ac:dyDescent="0.2">
      <c r="A1584" s="37" t="s">
        <v>66</v>
      </c>
      <c r="B1584" s="38" t="s">
        <v>4197</v>
      </c>
      <c r="C1584" s="39" t="s">
        <v>56</v>
      </c>
      <c r="D1584" s="39" t="s">
        <v>4198</v>
      </c>
      <c r="E1584" s="38" t="s">
        <v>114</v>
      </c>
      <c r="F1584" s="38" t="s">
        <v>4526</v>
      </c>
      <c r="G1584" s="39">
        <v>8.2799999999999994</v>
      </c>
      <c r="H1584" s="40">
        <v>22.68</v>
      </c>
      <c r="I1584" s="194"/>
    </row>
    <row r="1585" spans="1:9" x14ac:dyDescent="0.2">
      <c r="A1585" s="37" t="s">
        <v>66</v>
      </c>
      <c r="B1585" s="38" t="s">
        <v>3454</v>
      </c>
      <c r="C1585" s="39" t="s">
        <v>56</v>
      </c>
      <c r="D1585" s="39" t="s">
        <v>3455</v>
      </c>
      <c r="E1585" s="38" t="s">
        <v>114</v>
      </c>
      <c r="F1585" s="38" t="s">
        <v>4527</v>
      </c>
      <c r="G1585" s="39">
        <v>7.83</v>
      </c>
      <c r="H1585" s="40">
        <v>5.16</v>
      </c>
      <c r="I1585" s="194"/>
    </row>
    <row r="1586" spans="1:9" x14ac:dyDescent="0.2">
      <c r="A1586" s="37" t="s">
        <v>66</v>
      </c>
      <c r="B1586" s="38" t="s">
        <v>3226</v>
      </c>
      <c r="C1586" s="39" t="s">
        <v>56</v>
      </c>
      <c r="D1586" s="39" t="s">
        <v>3227</v>
      </c>
      <c r="E1586" s="38" t="s">
        <v>114</v>
      </c>
      <c r="F1586" s="38" t="s">
        <v>4528</v>
      </c>
      <c r="G1586" s="39">
        <v>19.43</v>
      </c>
      <c r="H1586" s="40">
        <v>1.65</v>
      </c>
      <c r="I1586" s="194"/>
    </row>
    <row r="1587" spans="1:9" ht="29.25" x14ac:dyDescent="0.2">
      <c r="A1587" s="37" t="s">
        <v>66</v>
      </c>
      <c r="B1587" s="38" t="s">
        <v>4529</v>
      </c>
      <c r="C1587" s="39" t="s">
        <v>4774</v>
      </c>
      <c r="D1587" s="39" t="s">
        <v>4530</v>
      </c>
      <c r="E1587" s="38" t="s">
        <v>71</v>
      </c>
      <c r="F1587" s="38" t="s">
        <v>20</v>
      </c>
      <c r="G1587" s="39">
        <v>0.22</v>
      </c>
      <c r="H1587" s="40">
        <v>1.76</v>
      </c>
      <c r="I1587" s="194"/>
    </row>
    <row r="1588" spans="1:9" ht="19.5" x14ac:dyDescent="0.2">
      <c r="A1588" s="37" t="s">
        <v>60</v>
      </c>
      <c r="B1588" s="38" t="s">
        <v>3727</v>
      </c>
      <c r="C1588" s="39" t="s">
        <v>69</v>
      </c>
      <c r="D1588" s="39" t="s">
        <v>3728</v>
      </c>
      <c r="E1588" s="38" t="s">
        <v>71</v>
      </c>
      <c r="F1588" s="38" t="s">
        <v>6</v>
      </c>
      <c r="G1588" s="39">
        <v>146.41</v>
      </c>
      <c r="H1588" s="40">
        <v>146.41</v>
      </c>
      <c r="I1588" s="194"/>
    </row>
    <row r="1589" spans="1:9" x14ac:dyDescent="0.2">
      <c r="A1589" s="37" t="s">
        <v>3165</v>
      </c>
      <c r="B1589" s="38" t="s">
        <v>2143</v>
      </c>
      <c r="C1589" s="39" t="s">
        <v>56</v>
      </c>
      <c r="D1589" s="39" t="s">
        <v>2144</v>
      </c>
      <c r="E1589" s="38" t="s">
        <v>131</v>
      </c>
      <c r="F1589" s="38" t="s">
        <v>4531</v>
      </c>
      <c r="G1589" s="39">
        <v>82.04</v>
      </c>
      <c r="H1589" s="40">
        <v>3.32</v>
      </c>
      <c r="I1589" s="194"/>
    </row>
    <row r="1590" spans="1:9" ht="19.5" x14ac:dyDescent="0.2">
      <c r="A1590" s="37" t="s">
        <v>3165</v>
      </c>
      <c r="B1590" s="38" t="s">
        <v>4532</v>
      </c>
      <c r="C1590" s="39" t="s">
        <v>56</v>
      </c>
      <c r="D1590" s="39" t="s">
        <v>4533</v>
      </c>
      <c r="E1590" s="38" t="s">
        <v>58</v>
      </c>
      <c r="F1590" s="38" t="s">
        <v>4534</v>
      </c>
      <c r="G1590" s="39">
        <v>4.66</v>
      </c>
      <c r="H1590" s="40">
        <v>3.5</v>
      </c>
      <c r="I1590" s="194"/>
    </row>
    <row r="1591" spans="1:9" ht="29.25" x14ac:dyDescent="0.2">
      <c r="A1591" s="37" t="s">
        <v>3165</v>
      </c>
      <c r="B1591" s="38" t="s">
        <v>3736</v>
      </c>
      <c r="C1591" s="39" t="s">
        <v>56</v>
      </c>
      <c r="D1591" s="39" t="s">
        <v>3737</v>
      </c>
      <c r="E1591" s="38" t="s">
        <v>58</v>
      </c>
      <c r="F1591" s="38" t="s">
        <v>4534</v>
      </c>
      <c r="G1591" s="39">
        <v>41.9</v>
      </c>
      <c r="H1591" s="40">
        <v>31.52</v>
      </c>
      <c r="I1591" s="194"/>
    </row>
    <row r="1592" spans="1:9" ht="19.5" x14ac:dyDescent="0.2">
      <c r="A1592" s="37" t="s">
        <v>3165</v>
      </c>
      <c r="B1592" s="38" t="s">
        <v>3738</v>
      </c>
      <c r="C1592" s="39" t="s">
        <v>56</v>
      </c>
      <c r="D1592" s="39" t="s">
        <v>3739</v>
      </c>
      <c r="E1592" s="38" t="s">
        <v>58</v>
      </c>
      <c r="F1592" s="38" t="s">
        <v>4534</v>
      </c>
      <c r="G1592" s="39">
        <v>28.61</v>
      </c>
      <c r="H1592" s="40">
        <v>21.52</v>
      </c>
      <c r="I1592" s="194"/>
    </row>
    <row r="1593" spans="1:9" x14ac:dyDescent="0.2">
      <c r="A1593" s="37" t="s">
        <v>3165</v>
      </c>
      <c r="B1593" s="38" t="s">
        <v>4535</v>
      </c>
      <c r="C1593" s="39" t="s">
        <v>69</v>
      </c>
      <c r="D1593" s="39" t="s">
        <v>4536</v>
      </c>
      <c r="E1593" s="38" t="s">
        <v>58</v>
      </c>
      <c r="F1593" s="38" t="s">
        <v>4534</v>
      </c>
      <c r="G1593" s="39">
        <v>25.58</v>
      </c>
      <c r="H1593" s="40">
        <v>19.239999999999998</v>
      </c>
      <c r="I1593" s="194"/>
    </row>
    <row r="1594" spans="1:9" ht="19.5" x14ac:dyDescent="0.2">
      <c r="A1594" s="37" t="s">
        <v>3165</v>
      </c>
      <c r="B1594" s="38" t="s">
        <v>3899</v>
      </c>
      <c r="C1594" s="39" t="s">
        <v>56</v>
      </c>
      <c r="D1594" s="39" t="s">
        <v>3900</v>
      </c>
      <c r="E1594" s="38" t="s">
        <v>58</v>
      </c>
      <c r="F1594" s="38" t="s">
        <v>4537</v>
      </c>
      <c r="G1594" s="39">
        <v>135.71</v>
      </c>
      <c r="H1594" s="40">
        <v>67.31</v>
      </c>
      <c r="I1594" s="194"/>
    </row>
    <row r="1595" spans="1:9" ht="29.25" x14ac:dyDescent="0.2">
      <c r="A1595" s="37" t="s">
        <v>60</v>
      </c>
      <c r="B1595" s="38" t="s">
        <v>3725</v>
      </c>
      <c r="C1595" s="39" t="s">
        <v>69</v>
      </c>
      <c r="D1595" s="39" t="s">
        <v>3726</v>
      </c>
      <c r="E1595" s="38" t="s">
        <v>1489</v>
      </c>
      <c r="F1595" s="38" t="s">
        <v>6</v>
      </c>
      <c r="G1595" s="39">
        <v>229.07</v>
      </c>
      <c r="H1595" s="40">
        <v>229.07</v>
      </c>
      <c r="I1595" s="194"/>
    </row>
    <row r="1596" spans="1:9" x14ac:dyDescent="0.2">
      <c r="A1596" s="37" t="s">
        <v>3165</v>
      </c>
      <c r="B1596" s="38" t="s">
        <v>4538</v>
      </c>
      <c r="C1596" s="39" t="s">
        <v>56</v>
      </c>
      <c r="D1596" s="39" t="s">
        <v>4539</v>
      </c>
      <c r="E1596" s="38" t="s">
        <v>85</v>
      </c>
      <c r="F1596" s="38" t="s">
        <v>4540</v>
      </c>
      <c r="G1596" s="39">
        <v>62.77</v>
      </c>
      <c r="H1596" s="40">
        <v>82.85</v>
      </c>
      <c r="I1596" s="194"/>
    </row>
    <row r="1597" spans="1:9" x14ac:dyDescent="0.2">
      <c r="A1597" s="37" t="s">
        <v>66</v>
      </c>
      <c r="B1597" s="38" t="s">
        <v>4541</v>
      </c>
      <c r="C1597" s="39" t="s">
        <v>56</v>
      </c>
      <c r="D1597" s="39" t="s">
        <v>4542</v>
      </c>
      <c r="E1597" s="38" t="s">
        <v>71</v>
      </c>
      <c r="F1597" s="38" t="s">
        <v>20</v>
      </c>
      <c r="G1597" s="39">
        <v>10.93</v>
      </c>
      <c r="H1597" s="40">
        <v>87.44</v>
      </c>
      <c r="I1597" s="194"/>
    </row>
    <row r="1598" spans="1:9" ht="29.25" x14ac:dyDescent="0.2">
      <c r="A1598" s="37" t="s">
        <v>66</v>
      </c>
      <c r="B1598" s="38" t="s">
        <v>4543</v>
      </c>
      <c r="C1598" s="39" t="s">
        <v>4774</v>
      </c>
      <c r="D1598" s="39" t="s">
        <v>4544</v>
      </c>
      <c r="E1598" s="38" t="s">
        <v>114</v>
      </c>
      <c r="F1598" s="38" t="s">
        <v>4545</v>
      </c>
      <c r="G1598" s="39">
        <v>7.93</v>
      </c>
      <c r="H1598" s="40">
        <v>58.78</v>
      </c>
      <c r="I1598" s="194"/>
    </row>
    <row r="1599" spans="1:9" ht="19.5" x14ac:dyDescent="0.2">
      <c r="A1599" s="37" t="s">
        <v>60</v>
      </c>
      <c r="B1599" s="38" t="s">
        <v>4001</v>
      </c>
      <c r="C1599" s="39" t="s">
        <v>69</v>
      </c>
      <c r="D1599" s="39" t="s">
        <v>4002</v>
      </c>
      <c r="E1599" s="38" t="s">
        <v>71</v>
      </c>
      <c r="F1599" s="38" t="s">
        <v>6</v>
      </c>
      <c r="G1599" s="39">
        <v>1.37</v>
      </c>
      <c r="H1599" s="40">
        <v>1.37</v>
      </c>
      <c r="I1599" s="194"/>
    </row>
    <row r="1600" spans="1:9" x14ac:dyDescent="0.2">
      <c r="A1600" s="37" t="s">
        <v>66</v>
      </c>
      <c r="B1600" s="38" t="s">
        <v>4546</v>
      </c>
      <c r="C1600" s="39" t="s">
        <v>3233</v>
      </c>
      <c r="D1600" s="39" t="s">
        <v>4547</v>
      </c>
      <c r="E1600" s="38" t="s">
        <v>476</v>
      </c>
      <c r="F1600" s="38" t="s">
        <v>6</v>
      </c>
      <c r="G1600" s="39">
        <v>0.99</v>
      </c>
      <c r="H1600" s="40">
        <v>0.99</v>
      </c>
      <c r="I1600" s="194"/>
    </row>
    <row r="1601" spans="1:9" x14ac:dyDescent="0.2">
      <c r="A1601" s="37" t="s">
        <v>66</v>
      </c>
      <c r="B1601" s="38" t="s">
        <v>4548</v>
      </c>
      <c r="C1601" s="39" t="s">
        <v>56</v>
      </c>
      <c r="D1601" s="39" t="s">
        <v>4549</v>
      </c>
      <c r="E1601" s="38" t="s">
        <v>71</v>
      </c>
      <c r="F1601" s="38" t="s">
        <v>6</v>
      </c>
      <c r="G1601" s="39">
        <v>0.26</v>
      </c>
      <c r="H1601" s="40">
        <v>0.26</v>
      </c>
      <c r="I1601" s="194"/>
    </row>
    <row r="1602" spans="1:9" x14ac:dyDescent="0.2">
      <c r="A1602" s="37" t="s">
        <v>66</v>
      </c>
      <c r="B1602" s="38" t="s">
        <v>4550</v>
      </c>
      <c r="C1602" s="39" t="s">
        <v>3233</v>
      </c>
      <c r="D1602" s="39" t="s">
        <v>4551</v>
      </c>
      <c r="E1602" s="38" t="s">
        <v>476</v>
      </c>
      <c r="F1602" s="38" t="s">
        <v>6</v>
      </c>
      <c r="G1602" s="39">
        <v>0.12</v>
      </c>
      <c r="H1602" s="40">
        <v>0.12</v>
      </c>
      <c r="I1602" s="194"/>
    </row>
    <row r="1603" spans="1:9" ht="19.5" x14ac:dyDescent="0.2">
      <c r="A1603" s="37" t="s">
        <v>60</v>
      </c>
      <c r="B1603" s="38" t="s">
        <v>3996</v>
      </c>
      <c r="C1603" s="39" t="s">
        <v>69</v>
      </c>
      <c r="D1603" s="39" t="s">
        <v>3997</v>
      </c>
      <c r="E1603" s="38" t="s">
        <v>71</v>
      </c>
      <c r="F1603" s="38" t="s">
        <v>6</v>
      </c>
      <c r="G1603" s="39">
        <v>2.5099999999999998</v>
      </c>
      <c r="H1603" s="40">
        <v>2.5099999999999998</v>
      </c>
      <c r="I1603" s="194"/>
    </row>
    <row r="1604" spans="1:9" x14ac:dyDescent="0.2">
      <c r="A1604" s="37" t="s">
        <v>66</v>
      </c>
      <c r="B1604" s="38" t="s">
        <v>4552</v>
      </c>
      <c r="C1604" s="39" t="s">
        <v>3233</v>
      </c>
      <c r="D1604" s="39" t="s">
        <v>4553</v>
      </c>
      <c r="E1604" s="38" t="s">
        <v>476</v>
      </c>
      <c r="F1604" s="38" t="s">
        <v>6</v>
      </c>
      <c r="G1604" s="39">
        <v>1.8</v>
      </c>
      <c r="H1604" s="40">
        <v>1.8</v>
      </c>
      <c r="I1604" s="194"/>
    </row>
    <row r="1605" spans="1:9" x14ac:dyDescent="0.2">
      <c r="A1605" s="37" t="s">
        <v>66</v>
      </c>
      <c r="B1605" s="38" t="s">
        <v>4554</v>
      </c>
      <c r="C1605" s="39" t="s">
        <v>3233</v>
      </c>
      <c r="D1605" s="39" t="s">
        <v>4555</v>
      </c>
      <c r="E1605" s="38" t="s">
        <v>476</v>
      </c>
      <c r="F1605" s="38" t="s">
        <v>6</v>
      </c>
      <c r="G1605" s="39">
        <v>0.36</v>
      </c>
      <c r="H1605" s="40">
        <v>0.36</v>
      </c>
      <c r="I1605" s="194"/>
    </row>
    <row r="1606" spans="1:9" x14ac:dyDescent="0.2">
      <c r="A1606" s="37" t="s">
        <v>66</v>
      </c>
      <c r="B1606" s="38" t="s">
        <v>4556</v>
      </c>
      <c r="C1606" s="39" t="s">
        <v>56</v>
      </c>
      <c r="D1606" s="39" t="s">
        <v>4557</v>
      </c>
      <c r="E1606" s="38" t="s">
        <v>71</v>
      </c>
      <c r="F1606" s="38" t="s">
        <v>6</v>
      </c>
      <c r="G1606" s="39">
        <v>0.35</v>
      </c>
      <c r="H1606" s="40">
        <v>0.35</v>
      </c>
      <c r="I1606" s="194"/>
    </row>
    <row r="1607" spans="1:9" ht="19.5" x14ac:dyDescent="0.2">
      <c r="A1607" s="37" t="s">
        <v>60</v>
      </c>
      <c r="B1607" s="38" t="s">
        <v>4254</v>
      </c>
      <c r="C1607" s="39" t="s">
        <v>69</v>
      </c>
      <c r="D1607" s="39" t="s">
        <v>4255</v>
      </c>
      <c r="E1607" s="38" t="s">
        <v>85</v>
      </c>
      <c r="F1607" s="38" t="s">
        <v>6</v>
      </c>
      <c r="G1607" s="39">
        <v>50.42</v>
      </c>
      <c r="H1607" s="40">
        <v>50.42</v>
      </c>
      <c r="I1607" s="194"/>
    </row>
    <row r="1608" spans="1:9" x14ac:dyDescent="0.2">
      <c r="A1608" s="37" t="s">
        <v>3165</v>
      </c>
      <c r="B1608" s="38" t="s">
        <v>3429</v>
      </c>
      <c r="C1608" s="39" t="s">
        <v>56</v>
      </c>
      <c r="D1608" s="39" t="s">
        <v>3430</v>
      </c>
      <c r="E1608" s="38" t="s">
        <v>3142</v>
      </c>
      <c r="F1608" s="38" t="s">
        <v>4558</v>
      </c>
      <c r="G1608" s="39">
        <v>21.65</v>
      </c>
      <c r="H1608" s="40">
        <v>4.01</v>
      </c>
      <c r="I1608" s="194"/>
    </row>
    <row r="1609" spans="1:9" x14ac:dyDescent="0.2">
      <c r="A1609" s="37" t="s">
        <v>3165</v>
      </c>
      <c r="B1609" s="38" t="s">
        <v>3432</v>
      </c>
      <c r="C1609" s="39" t="s">
        <v>56</v>
      </c>
      <c r="D1609" s="39" t="s">
        <v>3433</v>
      </c>
      <c r="E1609" s="38" t="s">
        <v>3142</v>
      </c>
      <c r="F1609" s="38" t="s">
        <v>4558</v>
      </c>
      <c r="G1609" s="39">
        <v>29.06</v>
      </c>
      <c r="H1609" s="40">
        <v>5.39</v>
      </c>
      <c r="I1609" s="194"/>
    </row>
    <row r="1610" spans="1:9" ht="19.5" x14ac:dyDescent="0.2">
      <c r="A1610" s="37" t="s">
        <v>3165</v>
      </c>
      <c r="B1610" s="38" t="s">
        <v>4559</v>
      </c>
      <c r="C1610" s="39" t="s">
        <v>56</v>
      </c>
      <c r="D1610" s="39" t="s">
        <v>4560</v>
      </c>
      <c r="E1610" s="38" t="s">
        <v>71</v>
      </c>
      <c r="F1610" s="38" t="s">
        <v>3333</v>
      </c>
      <c r="G1610" s="39">
        <v>26.31</v>
      </c>
      <c r="H1610" s="40">
        <v>13.15</v>
      </c>
      <c r="I1610" s="194"/>
    </row>
    <row r="1611" spans="1:9" x14ac:dyDescent="0.2">
      <c r="A1611" s="37" t="s">
        <v>66</v>
      </c>
      <c r="B1611" s="38" t="s">
        <v>4561</v>
      </c>
      <c r="C1611" s="39" t="s">
        <v>56</v>
      </c>
      <c r="D1611" s="39" t="s">
        <v>4562</v>
      </c>
      <c r="E1611" s="38" t="s">
        <v>85</v>
      </c>
      <c r="F1611" s="38" t="s">
        <v>3190</v>
      </c>
      <c r="G1611" s="39">
        <v>26.55</v>
      </c>
      <c r="H1611" s="40">
        <v>27.87</v>
      </c>
      <c r="I1611" s="194"/>
    </row>
    <row r="1612" spans="1:9" x14ac:dyDescent="0.2">
      <c r="A1612" s="37" t="s">
        <v>60</v>
      </c>
      <c r="B1612" s="38" t="s">
        <v>4464</v>
      </c>
      <c r="C1612" s="39" t="s">
        <v>69</v>
      </c>
      <c r="D1612" s="39" t="s">
        <v>4465</v>
      </c>
      <c r="E1612" s="38" t="s">
        <v>85</v>
      </c>
      <c r="F1612" s="38" t="s">
        <v>6</v>
      </c>
      <c r="G1612" s="39">
        <v>0.92</v>
      </c>
      <c r="H1612" s="40">
        <v>0.92</v>
      </c>
      <c r="I1612" s="194"/>
    </row>
    <row r="1613" spans="1:9" x14ac:dyDescent="0.2">
      <c r="A1613" s="37" t="s">
        <v>3165</v>
      </c>
      <c r="B1613" s="38" t="s">
        <v>3277</v>
      </c>
      <c r="C1613" s="39" t="s">
        <v>56</v>
      </c>
      <c r="D1613" s="39" t="s">
        <v>3278</v>
      </c>
      <c r="E1613" s="38" t="s">
        <v>3142</v>
      </c>
      <c r="F1613" s="38" t="s">
        <v>4563</v>
      </c>
      <c r="G1613" s="39">
        <v>26.02</v>
      </c>
      <c r="H1613" s="40">
        <v>0.72</v>
      </c>
      <c r="I1613" s="194"/>
    </row>
    <row r="1614" spans="1:9" x14ac:dyDescent="0.2">
      <c r="A1614" s="37" t="s">
        <v>66</v>
      </c>
      <c r="B1614" s="38" t="s">
        <v>4564</v>
      </c>
      <c r="C1614" s="39" t="s">
        <v>641</v>
      </c>
      <c r="D1614" s="39" t="s">
        <v>4565</v>
      </c>
      <c r="E1614" s="38" t="s">
        <v>3168</v>
      </c>
      <c r="F1614" s="38" t="s">
        <v>4566</v>
      </c>
      <c r="G1614" s="39">
        <v>14.805300000000001</v>
      </c>
      <c r="H1614" s="40">
        <v>0.2</v>
      </c>
      <c r="I1614" s="194"/>
    </row>
    <row r="1615" spans="1:9" ht="19.5" x14ac:dyDescent="0.2">
      <c r="A1615" s="37" t="s">
        <v>60</v>
      </c>
      <c r="B1615" s="38" t="s">
        <v>3500</v>
      </c>
      <c r="C1615" s="39" t="s">
        <v>69</v>
      </c>
      <c r="D1615" s="39" t="s">
        <v>3501</v>
      </c>
      <c r="E1615" s="38" t="s">
        <v>58</v>
      </c>
      <c r="F1615" s="38" t="s">
        <v>6</v>
      </c>
      <c r="G1615" s="39">
        <v>31.11</v>
      </c>
      <c r="H1615" s="40">
        <v>31.11</v>
      </c>
      <c r="I1615" s="194"/>
    </row>
    <row r="1616" spans="1:9" x14ac:dyDescent="0.2">
      <c r="A1616" s="37" t="s">
        <v>3165</v>
      </c>
      <c r="B1616" s="38" t="s">
        <v>3174</v>
      </c>
      <c r="C1616" s="39" t="s">
        <v>56</v>
      </c>
      <c r="D1616" s="39" t="s">
        <v>3175</v>
      </c>
      <c r="E1616" s="38" t="s">
        <v>3142</v>
      </c>
      <c r="F1616" s="38" t="s">
        <v>3292</v>
      </c>
      <c r="G1616" s="39">
        <v>20.74</v>
      </c>
      <c r="H1616" s="40">
        <v>31.11</v>
      </c>
      <c r="I1616" s="194"/>
    </row>
    <row r="1617" spans="1:9" ht="29.25" x14ac:dyDescent="0.2">
      <c r="A1617" s="37" t="s">
        <v>60</v>
      </c>
      <c r="B1617" s="38" t="s">
        <v>3717</v>
      </c>
      <c r="C1617" s="39" t="s">
        <v>69</v>
      </c>
      <c r="D1617" s="39" t="s">
        <v>3718</v>
      </c>
      <c r="E1617" s="38" t="s">
        <v>58</v>
      </c>
      <c r="F1617" s="38" t="s">
        <v>6</v>
      </c>
      <c r="G1617" s="39">
        <v>43.03</v>
      </c>
      <c r="H1617" s="40">
        <v>43.03</v>
      </c>
      <c r="I1617" s="194"/>
    </row>
    <row r="1618" spans="1:9" x14ac:dyDescent="0.2">
      <c r="A1618" s="37" t="s">
        <v>3165</v>
      </c>
      <c r="B1618" s="38" t="s">
        <v>3183</v>
      </c>
      <c r="C1618" s="39" t="s">
        <v>56</v>
      </c>
      <c r="D1618" s="39" t="s">
        <v>3184</v>
      </c>
      <c r="E1618" s="38" t="s">
        <v>3142</v>
      </c>
      <c r="F1618" s="38" t="s">
        <v>3928</v>
      </c>
      <c r="G1618" s="39">
        <v>21.06</v>
      </c>
      <c r="H1618" s="40">
        <v>2.31</v>
      </c>
      <c r="I1618" s="194"/>
    </row>
    <row r="1619" spans="1:9" x14ac:dyDescent="0.2">
      <c r="A1619" s="37" t="s">
        <v>3165</v>
      </c>
      <c r="B1619" s="38" t="s">
        <v>3180</v>
      </c>
      <c r="C1619" s="39" t="s">
        <v>56</v>
      </c>
      <c r="D1619" s="39" t="s">
        <v>3181</v>
      </c>
      <c r="E1619" s="38" t="s">
        <v>3142</v>
      </c>
      <c r="F1619" s="38" t="s">
        <v>3185</v>
      </c>
      <c r="G1619" s="39">
        <v>25.35</v>
      </c>
      <c r="H1619" s="40">
        <v>15.21</v>
      </c>
      <c r="I1619" s="194"/>
    </row>
    <row r="1620" spans="1:9" x14ac:dyDescent="0.2">
      <c r="A1620" s="37" t="s">
        <v>66</v>
      </c>
      <c r="B1620" s="38" t="s">
        <v>4208</v>
      </c>
      <c r="C1620" s="39" t="s">
        <v>56</v>
      </c>
      <c r="D1620" s="39" t="s">
        <v>4209</v>
      </c>
      <c r="E1620" s="38" t="s">
        <v>4062</v>
      </c>
      <c r="F1620" s="38" t="s">
        <v>3479</v>
      </c>
      <c r="G1620" s="39">
        <v>6.97</v>
      </c>
      <c r="H1620" s="40">
        <v>0.02</v>
      </c>
      <c r="I1620" s="194"/>
    </row>
    <row r="1621" spans="1:9" ht="19.5" x14ac:dyDescent="0.2">
      <c r="A1621" s="37" t="s">
        <v>66</v>
      </c>
      <c r="B1621" s="38" t="s">
        <v>4567</v>
      </c>
      <c r="C1621" s="39" t="s">
        <v>56</v>
      </c>
      <c r="D1621" s="39" t="s">
        <v>4568</v>
      </c>
      <c r="E1621" s="38" t="s">
        <v>4569</v>
      </c>
      <c r="F1621" s="38" t="s">
        <v>4570</v>
      </c>
      <c r="G1621" s="39">
        <v>27.55</v>
      </c>
      <c r="H1621" s="40">
        <v>5.39</v>
      </c>
      <c r="I1621" s="194"/>
    </row>
    <row r="1622" spans="1:9" ht="19.5" x14ac:dyDescent="0.2">
      <c r="A1622" s="37" t="s">
        <v>66</v>
      </c>
      <c r="B1622" s="38" t="s">
        <v>4571</v>
      </c>
      <c r="C1622" s="39" t="s">
        <v>56</v>
      </c>
      <c r="D1622" s="39" t="s">
        <v>4572</v>
      </c>
      <c r="E1622" s="38" t="s">
        <v>4569</v>
      </c>
      <c r="F1622" s="38" t="s">
        <v>4573</v>
      </c>
      <c r="G1622" s="39">
        <v>28.8</v>
      </c>
      <c r="H1622" s="40">
        <v>11.31</v>
      </c>
      <c r="I1622" s="194"/>
    </row>
    <row r="1623" spans="1:9" ht="19.5" x14ac:dyDescent="0.2">
      <c r="A1623" s="37" t="s">
        <v>66</v>
      </c>
      <c r="B1623" s="38" t="s">
        <v>4574</v>
      </c>
      <c r="C1623" s="39" t="s">
        <v>56</v>
      </c>
      <c r="D1623" s="39" t="s">
        <v>4575</v>
      </c>
      <c r="E1623" s="38" t="s">
        <v>64</v>
      </c>
      <c r="F1623" s="38" t="s">
        <v>4576</v>
      </c>
      <c r="G1623" s="39">
        <v>10.61</v>
      </c>
      <c r="H1623" s="40">
        <v>8.32</v>
      </c>
      <c r="I1623" s="194"/>
    </row>
    <row r="1624" spans="1:9" x14ac:dyDescent="0.2">
      <c r="A1624" s="37" t="s">
        <v>66</v>
      </c>
      <c r="B1624" s="38" t="s">
        <v>4577</v>
      </c>
      <c r="C1624" s="39" t="s">
        <v>56</v>
      </c>
      <c r="D1624" s="39" t="s">
        <v>4578</v>
      </c>
      <c r="E1624" s="38" t="s">
        <v>114</v>
      </c>
      <c r="F1624" s="38" t="s">
        <v>4579</v>
      </c>
      <c r="G1624" s="39">
        <v>24.98</v>
      </c>
      <c r="H1624" s="40">
        <v>0.47</v>
      </c>
      <c r="I1624" s="194"/>
    </row>
    <row r="1625" spans="1:9" x14ac:dyDescent="0.2">
      <c r="A1625" s="37" t="s">
        <v>60</v>
      </c>
      <c r="B1625" s="38" t="s">
        <v>4535</v>
      </c>
      <c r="C1625" s="39" t="s">
        <v>69</v>
      </c>
      <c r="D1625" s="39" t="s">
        <v>4536</v>
      </c>
      <c r="E1625" s="38" t="s">
        <v>58</v>
      </c>
      <c r="F1625" s="38" t="s">
        <v>6</v>
      </c>
      <c r="G1625" s="39">
        <v>25.58</v>
      </c>
      <c r="H1625" s="40">
        <v>25.58</v>
      </c>
      <c r="I1625" s="194"/>
    </row>
    <row r="1626" spans="1:9" x14ac:dyDescent="0.2">
      <c r="A1626" s="37" t="s">
        <v>3165</v>
      </c>
      <c r="B1626" s="38" t="s">
        <v>4051</v>
      </c>
      <c r="C1626" s="39" t="s">
        <v>56</v>
      </c>
      <c r="D1626" s="39" t="s">
        <v>4052</v>
      </c>
      <c r="E1626" s="38" t="s">
        <v>3142</v>
      </c>
      <c r="F1626" s="38" t="s">
        <v>3231</v>
      </c>
      <c r="G1626" s="39">
        <v>27.44</v>
      </c>
      <c r="H1626" s="40">
        <v>10.97</v>
      </c>
      <c r="I1626" s="194"/>
    </row>
    <row r="1627" spans="1:9" x14ac:dyDescent="0.2">
      <c r="A1627" s="37" t="s">
        <v>3165</v>
      </c>
      <c r="B1627" s="38" t="s">
        <v>4194</v>
      </c>
      <c r="C1627" s="39" t="s">
        <v>56</v>
      </c>
      <c r="D1627" s="39" t="s">
        <v>4195</v>
      </c>
      <c r="E1627" s="38" t="s">
        <v>3142</v>
      </c>
      <c r="F1627" s="38" t="s">
        <v>3519</v>
      </c>
      <c r="G1627" s="39">
        <v>20.6</v>
      </c>
      <c r="H1627" s="40">
        <v>7.21</v>
      </c>
      <c r="I1627" s="194"/>
    </row>
    <row r="1628" spans="1:9" x14ac:dyDescent="0.2">
      <c r="A1628" s="37" t="s">
        <v>66</v>
      </c>
      <c r="B1628" s="38" t="s">
        <v>4580</v>
      </c>
      <c r="C1628" s="39" t="s">
        <v>56</v>
      </c>
      <c r="D1628" s="39" t="s">
        <v>4581</v>
      </c>
      <c r="E1628" s="38" t="s">
        <v>4062</v>
      </c>
      <c r="F1628" s="38" t="s">
        <v>4582</v>
      </c>
      <c r="G1628" s="39">
        <v>38.340000000000003</v>
      </c>
      <c r="H1628" s="40">
        <v>6.48</v>
      </c>
      <c r="I1628" s="194"/>
    </row>
    <row r="1629" spans="1:9" x14ac:dyDescent="0.2">
      <c r="A1629" s="37" t="s">
        <v>66</v>
      </c>
      <c r="B1629" s="38" t="s">
        <v>4431</v>
      </c>
      <c r="C1629" s="39" t="s">
        <v>56</v>
      </c>
      <c r="D1629" s="39" t="s">
        <v>4432</v>
      </c>
      <c r="E1629" s="38" t="s">
        <v>4062</v>
      </c>
      <c r="F1629" s="38" t="s">
        <v>3618</v>
      </c>
      <c r="G1629" s="39">
        <v>18.48</v>
      </c>
      <c r="H1629" s="40">
        <v>0.92</v>
      </c>
      <c r="I1629" s="194"/>
    </row>
    <row r="1630" spans="1:9" ht="19.5" x14ac:dyDescent="0.2">
      <c r="A1630" s="37" t="s">
        <v>60</v>
      </c>
      <c r="B1630" s="38" t="s">
        <v>4250</v>
      </c>
      <c r="C1630" s="39" t="s">
        <v>69</v>
      </c>
      <c r="D1630" s="39" t="s">
        <v>4251</v>
      </c>
      <c r="E1630" s="38" t="s">
        <v>71</v>
      </c>
      <c r="F1630" s="38" t="s">
        <v>6</v>
      </c>
      <c r="G1630" s="39">
        <v>2767.45</v>
      </c>
      <c r="H1630" s="40">
        <v>2767.45</v>
      </c>
      <c r="I1630" s="194"/>
    </row>
    <row r="1631" spans="1:9" x14ac:dyDescent="0.2">
      <c r="A1631" s="37" t="s">
        <v>3165</v>
      </c>
      <c r="B1631" s="38" t="s">
        <v>3174</v>
      </c>
      <c r="C1631" s="39" t="s">
        <v>56</v>
      </c>
      <c r="D1631" s="39" t="s">
        <v>3175</v>
      </c>
      <c r="E1631" s="38" t="s">
        <v>3142</v>
      </c>
      <c r="F1631" s="38" t="s">
        <v>16</v>
      </c>
      <c r="G1631" s="39">
        <v>20.74</v>
      </c>
      <c r="H1631" s="40">
        <v>124.44</v>
      </c>
      <c r="I1631" s="194"/>
    </row>
    <row r="1632" spans="1:9" ht="29.25" x14ac:dyDescent="0.2">
      <c r="A1632" s="37" t="s">
        <v>3165</v>
      </c>
      <c r="B1632" s="38" t="s">
        <v>3186</v>
      </c>
      <c r="C1632" s="39" t="s">
        <v>56</v>
      </c>
      <c r="D1632" s="39" t="s">
        <v>3187</v>
      </c>
      <c r="E1632" s="38" t="s">
        <v>3168</v>
      </c>
      <c r="F1632" s="38" t="s">
        <v>4583</v>
      </c>
      <c r="G1632" s="39">
        <v>229.05</v>
      </c>
      <c r="H1632" s="40">
        <v>286.31</v>
      </c>
      <c r="I1632" s="194"/>
    </row>
    <row r="1633" spans="1:9" ht="19.5" x14ac:dyDescent="0.2">
      <c r="A1633" s="37" t="s">
        <v>3165</v>
      </c>
      <c r="B1633" s="38" t="s">
        <v>3355</v>
      </c>
      <c r="C1633" s="39" t="s">
        <v>56</v>
      </c>
      <c r="D1633" s="39" t="s">
        <v>3356</v>
      </c>
      <c r="E1633" s="38" t="s">
        <v>131</v>
      </c>
      <c r="F1633" s="38" t="s">
        <v>3235</v>
      </c>
      <c r="G1633" s="39">
        <v>424.23</v>
      </c>
      <c r="H1633" s="40">
        <v>63.63</v>
      </c>
      <c r="I1633" s="194"/>
    </row>
    <row r="1634" spans="1:9" ht="19.5" x14ac:dyDescent="0.2">
      <c r="A1634" s="37" t="s">
        <v>3165</v>
      </c>
      <c r="B1634" s="38" t="s">
        <v>3911</v>
      </c>
      <c r="C1634" s="39" t="s">
        <v>56</v>
      </c>
      <c r="D1634" s="39" t="s">
        <v>3912</v>
      </c>
      <c r="E1634" s="38" t="s">
        <v>131</v>
      </c>
      <c r="F1634" s="38" t="s">
        <v>3235</v>
      </c>
      <c r="G1634" s="39">
        <v>280.89999999999998</v>
      </c>
      <c r="H1634" s="40">
        <v>42.13</v>
      </c>
      <c r="I1634" s="194"/>
    </row>
    <row r="1635" spans="1:9" ht="19.5" x14ac:dyDescent="0.2">
      <c r="A1635" s="37" t="s">
        <v>66</v>
      </c>
      <c r="B1635" s="38" t="s">
        <v>4584</v>
      </c>
      <c r="C1635" s="39" t="s">
        <v>56</v>
      </c>
      <c r="D1635" s="39" t="s">
        <v>4585</v>
      </c>
      <c r="E1635" s="38" t="s">
        <v>71</v>
      </c>
      <c r="F1635" s="38" t="s">
        <v>6</v>
      </c>
      <c r="G1635" s="39">
        <v>2250.94</v>
      </c>
      <c r="H1635" s="40">
        <v>2250.94</v>
      </c>
      <c r="I1635" s="194"/>
    </row>
    <row r="1636" spans="1:9" ht="19.5" x14ac:dyDescent="0.2">
      <c r="A1636" s="37" t="s">
        <v>60</v>
      </c>
      <c r="B1636" s="38" t="s">
        <v>3502</v>
      </c>
      <c r="C1636" s="39" t="s">
        <v>69</v>
      </c>
      <c r="D1636" s="39" t="s">
        <v>3503</v>
      </c>
      <c r="E1636" s="38" t="s">
        <v>2699</v>
      </c>
      <c r="F1636" s="38" t="s">
        <v>6</v>
      </c>
      <c r="G1636" s="39">
        <v>3.13</v>
      </c>
      <c r="H1636" s="40">
        <v>3.13</v>
      </c>
      <c r="I1636" s="194"/>
    </row>
    <row r="1637" spans="1:9" ht="29.25" x14ac:dyDescent="0.2">
      <c r="A1637" s="37" t="s">
        <v>3165</v>
      </c>
      <c r="B1637" s="38" t="s">
        <v>4586</v>
      </c>
      <c r="C1637" s="39" t="s">
        <v>56</v>
      </c>
      <c r="D1637" s="39" t="s">
        <v>4587</v>
      </c>
      <c r="E1637" s="38" t="s">
        <v>3168</v>
      </c>
      <c r="F1637" s="38" t="s">
        <v>4588</v>
      </c>
      <c r="G1637" s="39">
        <v>10.96</v>
      </c>
      <c r="H1637" s="40">
        <v>0.9</v>
      </c>
      <c r="I1637" s="194"/>
    </row>
    <row r="1638" spans="1:9" x14ac:dyDescent="0.2">
      <c r="A1638" s="37" t="s">
        <v>3165</v>
      </c>
      <c r="B1638" s="38" t="s">
        <v>3174</v>
      </c>
      <c r="C1638" s="39" t="s">
        <v>56</v>
      </c>
      <c r="D1638" s="39" t="s">
        <v>3175</v>
      </c>
      <c r="E1638" s="38" t="s">
        <v>3142</v>
      </c>
      <c r="F1638" s="38" t="s">
        <v>4588</v>
      </c>
      <c r="G1638" s="39">
        <v>20.74</v>
      </c>
      <c r="H1638" s="40">
        <v>1.72</v>
      </c>
      <c r="I1638" s="194"/>
    </row>
    <row r="1639" spans="1:9" ht="19.5" x14ac:dyDescent="0.2">
      <c r="A1639" s="37" t="s">
        <v>66</v>
      </c>
      <c r="B1639" s="38" t="s">
        <v>4589</v>
      </c>
      <c r="C1639" s="39" t="s">
        <v>56</v>
      </c>
      <c r="D1639" s="39" t="s">
        <v>4590</v>
      </c>
      <c r="E1639" s="38" t="s">
        <v>71</v>
      </c>
      <c r="F1639" s="38" t="s">
        <v>3549</v>
      </c>
      <c r="G1639" s="39">
        <v>257.2</v>
      </c>
      <c r="H1639" s="40">
        <v>0.51</v>
      </c>
      <c r="I1639" s="194"/>
    </row>
    <row r="1640" spans="1:9" x14ac:dyDescent="0.2">
      <c r="A1640" s="37" t="s">
        <v>60</v>
      </c>
      <c r="B1640" s="38" t="s">
        <v>3840</v>
      </c>
      <c r="C1640" s="39" t="s">
        <v>69</v>
      </c>
      <c r="D1640" s="39" t="s">
        <v>3841</v>
      </c>
      <c r="E1640" s="38" t="s">
        <v>389</v>
      </c>
      <c r="F1640" s="38" t="s">
        <v>6</v>
      </c>
      <c r="G1640" s="39">
        <v>518.36</v>
      </c>
      <c r="H1640" s="40">
        <v>518.36</v>
      </c>
      <c r="I1640" s="194"/>
    </row>
    <row r="1641" spans="1:9" x14ac:dyDescent="0.2">
      <c r="A1641" s="37" t="s">
        <v>3165</v>
      </c>
      <c r="B1641" s="38" t="s">
        <v>3171</v>
      </c>
      <c r="C1641" s="39" t="s">
        <v>56</v>
      </c>
      <c r="D1641" s="39" t="s">
        <v>3172</v>
      </c>
      <c r="E1641" s="38" t="s">
        <v>3142</v>
      </c>
      <c r="F1641" s="38" t="s">
        <v>3482</v>
      </c>
      <c r="G1641" s="39">
        <v>25.75</v>
      </c>
      <c r="H1641" s="40">
        <v>67.23</v>
      </c>
      <c r="I1641" s="194"/>
    </row>
    <row r="1642" spans="1:9" x14ac:dyDescent="0.2">
      <c r="A1642" s="37" t="s">
        <v>3165</v>
      </c>
      <c r="B1642" s="38" t="s">
        <v>3174</v>
      </c>
      <c r="C1642" s="39" t="s">
        <v>56</v>
      </c>
      <c r="D1642" s="39" t="s">
        <v>3175</v>
      </c>
      <c r="E1642" s="38" t="s">
        <v>3142</v>
      </c>
      <c r="F1642" s="38" t="s">
        <v>4591</v>
      </c>
      <c r="G1642" s="39">
        <v>20.74</v>
      </c>
      <c r="H1642" s="40">
        <v>77.06</v>
      </c>
      <c r="I1642" s="194"/>
    </row>
    <row r="1643" spans="1:9" x14ac:dyDescent="0.2">
      <c r="A1643" s="37" t="s">
        <v>66</v>
      </c>
      <c r="B1643" s="38" t="s">
        <v>3317</v>
      </c>
      <c r="C1643" s="39" t="s">
        <v>56</v>
      </c>
      <c r="D1643" s="39" t="s">
        <v>3318</v>
      </c>
      <c r="E1643" s="38" t="s">
        <v>114</v>
      </c>
      <c r="F1643" s="38" t="s">
        <v>4592</v>
      </c>
      <c r="G1643" s="39">
        <v>0.72</v>
      </c>
      <c r="H1643" s="40">
        <v>2.7</v>
      </c>
      <c r="I1643" s="194"/>
    </row>
    <row r="1644" spans="1:9" x14ac:dyDescent="0.2">
      <c r="A1644" s="37" t="s">
        <v>66</v>
      </c>
      <c r="B1644" s="38" t="s">
        <v>3440</v>
      </c>
      <c r="C1644" s="39" t="s">
        <v>56</v>
      </c>
      <c r="D1644" s="39" t="s">
        <v>3441</v>
      </c>
      <c r="E1644" s="38" t="s">
        <v>131</v>
      </c>
      <c r="F1644" s="38" t="s">
        <v>4593</v>
      </c>
      <c r="G1644" s="39">
        <v>85.09</v>
      </c>
      <c r="H1644" s="40">
        <v>1.95</v>
      </c>
      <c r="I1644" s="194"/>
    </row>
    <row r="1645" spans="1:9" ht="19.5" x14ac:dyDescent="0.2">
      <c r="A1645" s="37" t="s">
        <v>66</v>
      </c>
      <c r="B1645" s="38" t="s">
        <v>4594</v>
      </c>
      <c r="C1645" s="39" t="s">
        <v>56</v>
      </c>
      <c r="D1645" s="39" t="s">
        <v>4595</v>
      </c>
      <c r="E1645" s="38" t="s">
        <v>58</v>
      </c>
      <c r="F1645" s="38" t="s">
        <v>3461</v>
      </c>
      <c r="G1645" s="39">
        <v>335.84</v>
      </c>
      <c r="H1645" s="40">
        <v>369.42</v>
      </c>
      <c r="I1645" s="194"/>
    </row>
    <row r="1646" spans="1:9" x14ac:dyDescent="0.2">
      <c r="A1646" s="37" t="s">
        <v>60</v>
      </c>
      <c r="B1646" s="38" t="s">
        <v>4462</v>
      </c>
      <c r="C1646" s="39" t="s">
        <v>69</v>
      </c>
      <c r="D1646" s="39" t="s">
        <v>4463</v>
      </c>
      <c r="E1646" s="38" t="s">
        <v>114</v>
      </c>
      <c r="F1646" s="38" t="s">
        <v>6</v>
      </c>
      <c r="G1646" s="39">
        <v>52.02</v>
      </c>
      <c r="H1646" s="40">
        <v>52.02</v>
      </c>
      <c r="I1646" s="194"/>
    </row>
    <row r="1647" spans="1:9" x14ac:dyDescent="0.2">
      <c r="A1647" s="37" t="s">
        <v>3165</v>
      </c>
      <c r="B1647" s="38" t="s">
        <v>3756</v>
      </c>
      <c r="C1647" s="39" t="s">
        <v>56</v>
      </c>
      <c r="D1647" s="39" t="s">
        <v>3757</v>
      </c>
      <c r="E1647" s="38" t="s">
        <v>3142</v>
      </c>
      <c r="F1647" s="38" t="s">
        <v>4596</v>
      </c>
      <c r="G1647" s="39">
        <v>21.61</v>
      </c>
      <c r="H1647" s="40">
        <v>7.74</v>
      </c>
      <c r="I1647" s="194"/>
    </row>
    <row r="1648" spans="1:9" x14ac:dyDescent="0.2">
      <c r="A1648" s="37" t="s">
        <v>3165</v>
      </c>
      <c r="B1648" s="38" t="s">
        <v>4054</v>
      </c>
      <c r="C1648" s="39" t="s">
        <v>56</v>
      </c>
      <c r="D1648" s="39" t="s">
        <v>4055</v>
      </c>
      <c r="E1648" s="38" t="s">
        <v>3142</v>
      </c>
      <c r="F1648" s="38" t="s">
        <v>4596</v>
      </c>
      <c r="G1648" s="39">
        <v>26.51</v>
      </c>
      <c r="H1648" s="40">
        <v>9.5</v>
      </c>
      <c r="I1648" s="194"/>
    </row>
    <row r="1649" spans="1:9" x14ac:dyDescent="0.2">
      <c r="A1649" s="37" t="s">
        <v>66</v>
      </c>
      <c r="B1649" s="38" t="s">
        <v>4129</v>
      </c>
      <c r="C1649" s="39" t="s">
        <v>56</v>
      </c>
      <c r="D1649" s="39" t="s">
        <v>4130</v>
      </c>
      <c r="E1649" s="38" t="s">
        <v>114</v>
      </c>
      <c r="F1649" s="38" t="s">
        <v>6</v>
      </c>
      <c r="G1649" s="39">
        <v>34.65</v>
      </c>
      <c r="H1649" s="40">
        <v>34.65</v>
      </c>
      <c r="I1649" s="194"/>
    </row>
    <row r="1650" spans="1:9" ht="19.5" x14ac:dyDescent="0.2">
      <c r="A1650" s="37" t="s">
        <v>66</v>
      </c>
      <c r="B1650" s="38" t="s">
        <v>4597</v>
      </c>
      <c r="C1650" s="39" t="s">
        <v>56</v>
      </c>
      <c r="D1650" s="39" t="s">
        <v>4598</v>
      </c>
      <c r="E1650" s="38" t="s">
        <v>71</v>
      </c>
      <c r="F1650" s="38" t="s">
        <v>4599</v>
      </c>
      <c r="G1650" s="39">
        <v>1388.96</v>
      </c>
      <c r="H1650" s="40">
        <v>0.13</v>
      </c>
      <c r="I1650" s="194"/>
    </row>
    <row r="1651" spans="1:9" x14ac:dyDescent="0.2">
      <c r="A1651" s="37" t="s">
        <v>60</v>
      </c>
      <c r="B1651" s="38" t="s">
        <v>3380</v>
      </c>
      <c r="C1651" s="39" t="s">
        <v>69</v>
      </c>
      <c r="D1651" s="39" t="s">
        <v>3381</v>
      </c>
      <c r="E1651" s="38" t="s">
        <v>58</v>
      </c>
      <c r="F1651" s="38" t="s">
        <v>6</v>
      </c>
      <c r="G1651" s="39">
        <v>143.51</v>
      </c>
      <c r="H1651" s="40">
        <v>143.51</v>
      </c>
      <c r="I1651" s="194"/>
    </row>
    <row r="1652" spans="1:9" ht="19.5" x14ac:dyDescent="0.2">
      <c r="A1652" s="37" t="s">
        <v>3165</v>
      </c>
      <c r="B1652" s="38" t="s">
        <v>3377</v>
      </c>
      <c r="C1652" s="39" t="s">
        <v>56</v>
      </c>
      <c r="D1652" s="39" t="s">
        <v>3378</v>
      </c>
      <c r="E1652" s="38" t="s">
        <v>131</v>
      </c>
      <c r="F1652" s="38" t="s">
        <v>3625</v>
      </c>
      <c r="G1652" s="39">
        <v>431.21</v>
      </c>
      <c r="H1652" s="40">
        <v>43.12</v>
      </c>
      <c r="I1652" s="194"/>
    </row>
    <row r="1653" spans="1:9" ht="19.5" x14ac:dyDescent="0.2">
      <c r="A1653" s="37" t="s">
        <v>3165</v>
      </c>
      <c r="B1653" s="38" t="s">
        <v>4600</v>
      </c>
      <c r="C1653" s="39" t="s">
        <v>56</v>
      </c>
      <c r="D1653" s="39" t="s">
        <v>4601</v>
      </c>
      <c r="E1653" s="38" t="s">
        <v>114</v>
      </c>
      <c r="F1653" s="38" t="s">
        <v>12</v>
      </c>
      <c r="G1653" s="39">
        <v>12.07</v>
      </c>
      <c r="H1653" s="40">
        <v>48.28</v>
      </c>
      <c r="I1653" s="194"/>
    </row>
    <row r="1654" spans="1:9" ht="19.5" x14ac:dyDescent="0.2">
      <c r="A1654" s="37" t="s">
        <v>3165</v>
      </c>
      <c r="B1654" s="38" t="s">
        <v>142</v>
      </c>
      <c r="C1654" s="39" t="s">
        <v>56</v>
      </c>
      <c r="D1654" s="39" t="s">
        <v>143</v>
      </c>
      <c r="E1654" s="38" t="s">
        <v>58</v>
      </c>
      <c r="F1654" s="38" t="s">
        <v>3231</v>
      </c>
      <c r="G1654" s="39">
        <v>60.05</v>
      </c>
      <c r="H1654" s="40">
        <v>24.02</v>
      </c>
      <c r="I1654" s="194"/>
    </row>
    <row r="1655" spans="1:9" ht="19.5" x14ac:dyDescent="0.2">
      <c r="A1655" s="37" t="s">
        <v>3165</v>
      </c>
      <c r="B1655" s="38" t="s">
        <v>3911</v>
      </c>
      <c r="C1655" s="39" t="s">
        <v>56</v>
      </c>
      <c r="D1655" s="39" t="s">
        <v>3912</v>
      </c>
      <c r="E1655" s="38" t="s">
        <v>131</v>
      </c>
      <c r="F1655" s="38" t="s">
        <v>3625</v>
      </c>
      <c r="G1655" s="39">
        <v>280.89999999999998</v>
      </c>
      <c r="H1655" s="40">
        <v>28.09</v>
      </c>
      <c r="I1655" s="194"/>
    </row>
    <row r="1656" spans="1:9" x14ac:dyDescent="0.2">
      <c r="A1656" s="37" t="s">
        <v>60</v>
      </c>
      <c r="B1656" s="38" t="s">
        <v>3358</v>
      </c>
      <c r="C1656" s="39" t="s">
        <v>69</v>
      </c>
      <c r="D1656" s="39" t="s">
        <v>3359</v>
      </c>
      <c r="E1656" s="38" t="s">
        <v>71</v>
      </c>
      <c r="F1656" s="38" t="s">
        <v>6</v>
      </c>
      <c r="G1656" s="39">
        <v>34.18</v>
      </c>
      <c r="H1656" s="40">
        <v>34.18</v>
      </c>
      <c r="I1656" s="194"/>
    </row>
    <row r="1657" spans="1:9" x14ac:dyDescent="0.2">
      <c r="A1657" s="37" t="s">
        <v>3165</v>
      </c>
      <c r="B1657" s="38" t="s">
        <v>3220</v>
      </c>
      <c r="C1657" s="39" t="s">
        <v>56</v>
      </c>
      <c r="D1657" s="39" t="s">
        <v>3221</v>
      </c>
      <c r="E1657" s="38" t="s">
        <v>3142</v>
      </c>
      <c r="F1657" s="38" t="s">
        <v>3625</v>
      </c>
      <c r="G1657" s="39">
        <v>25.57</v>
      </c>
      <c r="H1657" s="40">
        <v>2.5499999999999998</v>
      </c>
      <c r="I1657" s="194"/>
    </row>
    <row r="1658" spans="1:9" x14ac:dyDescent="0.2">
      <c r="A1658" s="37" t="s">
        <v>3165</v>
      </c>
      <c r="B1658" s="38" t="s">
        <v>3180</v>
      </c>
      <c r="C1658" s="39" t="s">
        <v>56</v>
      </c>
      <c r="D1658" s="39" t="s">
        <v>3181</v>
      </c>
      <c r="E1658" s="38" t="s">
        <v>3142</v>
      </c>
      <c r="F1658" s="38" t="s">
        <v>3625</v>
      </c>
      <c r="G1658" s="39">
        <v>25.35</v>
      </c>
      <c r="H1658" s="40">
        <v>2.5299999999999998</v>
      </c>
      <c r="I1658" s="194"/>
    </row>
    <row r="1659" spans="1:9" x14ac:dyDescent="0.2">
      <c r="A1659" s="37" t="s">
        <v>3165</v>
      </c>
      <c r="B1659" s="38" t="s">
        <v>3174</v>
      </c>
      <c r="C1659" s="39" t="s">
        <v>56</v>
      </c>
      <c r="D1659" s="39" t="s">
        <v>3175</v>
      </c>
      <c r="E1659" s="38" t="s">
        <v>3142</v>
      </c>
      <c r="F1659" s="38" t="s">
        <v>3239</v>
      </c>
      <c r="G1659" s="39">
        <v>20.74</v>
      </c>
      <c r="H1659" s="40">
        <v>4.1399999999999997</v>
      </c>
      <c r="I1659" s="194"/>
    </row>
    <row r="1660" spans="1:9" ht="19.5" x14ac:dyDescent="0.2">
      <c r="A1660" s="37" t="s">
        <v>3165</v>
      </c>
      <c r="B1660" s="38" t="s">
        <v>4188</v>
      </c>
      <c r="C1660" s="39" t="s">
        <v>56</v>
      </c>
      <c r="D1660" s="39" t="s">
        <v>4189</v>
      </c>
      <c r="E1660" s="38" t="s">
        <v>3168</v>
      </c>
      <c r="F1660" s="38" t="s">
        <v>4602</v>
      </c>
      <c r="G1660" s="39">
        <v>2.0699999999999998</v>
      </c>
      <c r="H1660" s="40">
        <v>0.02</v>
      </c>
      <c r="I1660" s="194"/>
    </row>
    <row r="1661" spans="1:9" x14ac:dyDescent="0.2">
      <c r="A1661" s="37" t="s">
        <v>66</v>
      </c>
      <c r="B1661" s="38" t="s">
        <v>3311</v>
      </c>
      <c r="C1661" s="39" t="s">
        <v>56</v>
      </c>
      <c r="D1661" s="39" t="s">
        <v>3312</v>
      </c>
      <c r="E1661" s="38" t="s">
        <v>131</v>
      </c>
      <c r="F1661" s="38" t="s">
        <v>4349</v>
      </c>
      <c r="G1661" s="39">
        <v>84</v>
      </c>
      <c r="H1661" s="40">
        <v>1.34</v>
      </c>
      <c r="I1661" s="194"/>
    </row>
    <row r="1662" spans="1:9" x14ac:dyDescent="0.2">
      <c r="A1662" s="37" t="s">
        <v>66</v>
      </c>
      <c r="B1662" s="38" t="s">
        <v>3360</v>
      </c>
      <c r="C1662" s="39" t="s">
        <v>56</v>
      </c>
      <c r="D1662" s="39" t="s">
        <v>3361</v>
      </c>
      <c r="E1662" s="38" t="s">
        <v>114</v>
      </c>
      <c r="F1662" s="38" t="s">
        <v>4603</v>
      </c>
      <c r="G1662" s="39">
        <v>0.8</v>
      </c>
      <c r="H1662" s="40">
        <v>4.43</v>
      </c>
      <c r="I1662" s="194"/>
    </row>
    <row r="1663" spans="1:9" x14ac:dyDescent="0.2">
      <c r="A1663" s="37" t="s">
        <v>66</v>
      </c>
      <c r="B1663" s="38" t="s">
        <v>3386</v>
      </c>
      <c r="C1663" s="39" t="s">
        <v>56</v>
      </c>
      <c r="D1663" s="39" t="s">
        <v>3387</v>
      </c>
      <c r="E1663" s="38" t="s">
        <v>85</v>
      </c>
      <c r="F1663" s="38" t="s">
        <v>3694</v>
      </c>
      <c r="G1663" s="39">
        <v>1.68</v>
      </c>
      <c r="H1663" s="40">
        <v>4.2</v>
      </c>
      <c r="I1663" s="194"/>
    </row>
    <row r="1664" spans="1:9" x14ac:dyDescent="0.2">
      <c r="A1664" s="37" t="s">
        <v>66</v>
      </c>
      <c r="B1664" s="38" t="s">
        <v>3447</v>
      </c>
      <c r="C1664" s="39" t="s">
        <v>56</v>
      </c>
      <c r="D1664" s="39" t="s">
        <v>3448</v>
      </c>
      <c r="E1664" s="38" t="s">
        <v>131</v>
      </c>
      <c r="F1664" s="38" t="s">
        <v>3219</v>
      </c>
      <c r="G1664" s="39">
        <v>99.4</v>
      </c>
      <c r="H1664" s="40">
        <v>1.49</v>
      </c>
      <c r="I1664" s="194"/>
    </row>
    <row r="1665" spans="1:9" x14ac:dyDescent="0.2">
      <c r="A1665" s="37" t="s">
        <v>66</v>
      </c>
      <c r="B1665" s="38" t="s">
        <v>4604</v>
      </c>
      <c r="C1665" s="39" t="s">
        <v>56</v>
      </c>
      <c r="D1665" s="39" t="s">
        <v>4605</v>
      </c>
      <c r="E1665" s="38" t="s">
        <v>114</v>
      </c>
      <c r="F1665" s="38" t="s">
        <v>2230</v>
      </c>
      <c r="G1665" s="39">
        <v>20.63</v>
      </c>
      <c r="H1665" s="40">
        <v>1.65</v>
      </c>
      <c r="I1665" s="194"/>
    </row>
    <row r="1666" spans="1:9" x14ac:dyDescent="0.2">
      <c r="A1666" s="37" t="s">
        <v>66</v>
      </c>
      <c r="B1666" s="38" t="s">
        <v>3454</v>
      </c>
      <c r="C1666" s="39" t="s">
        <v>56</v>
      </c>
      <c r="D1666" s="39" t="s">
        <v>3455</v>
      </c>
      <c r="E1666" s="38" t="s">
        <v>114</v>
      </c>
      <c r="F1666" s="38" t="s">
        <v>4606</v>
      </c>
      <c r="G1666" s="39">
        <v>7.83</v>
      </c>
      <c r="H1666" s="40">
        <v>11.27</v>
      </c>
      <c r="I1666" s="194"/>
    </row>
    <row r="1667" spans="1:9" x14ac:dyDescent="0.2">
      <c r="A1667" s="37" t="s">
        <v>66</v>
      </c>
      <c r="B1667" s="38" t="s">
        <v>3226</v>
      </c>
      <c r="C1667" s="39" t="s">
        <v>56</v>
      </c>
      <c r="D1667" s="39" t="s">
        <v>3227</v>
      </c>
      <c r="E1667" s="38" t="s">
        <v>114</v>
      </c>
      <c r="F1667" s="38" t="s">
        <v>4607</v>
      </c>
      <c r="G1667" s="39">
        <v>19.43</v>
      </c>
      <c r="H1667" s="40">
        <v>0.56000000000000005</v>
      </c>
      <c r="I1667" s="194"/>
    </row>
    <row r="1668" spans="1:9" x14ac:dyDescent="0.2">
      <c r="A1668" s="37" t="s">
        <v>60</v>
      </c>
      <c r="B1668" s="38" t="s">
        <v>4320</v>
      </c>
      <c r="C1668" s="39" t="s">
        <v>69</v>
      </c>
      <c r="D1668" s="39" t="s">
        <v>4321</v>
      </c>
      <c r="E1668" s="38" t="s">
        <v>71</v>
      </c>
      <c r="F1668" s="38" t="s">
        <v>6</v>
      </c>
      <c r="G1668" s="39">
        <v>4512.93</v>
      </c>
      <c r="H1668" s="40">
        <v>4512.93</v>
      </c>
      <c r="I1668" s="194"/>
    </row>
    <row r="1669" spans="1:9" ht="29.25" x14ac:dyDescent="0.2">
      <c r="A1669" s="37" t="s">
        <v>3165</v>
      </c>
      <c r="B1669" s="38" t="s">
        <v>3166</v>
      </c>
      <c r="C1669" s="39" t="s">
        <v>56</v>
      </c>
      <c r="D1669" s="39" t="s">
        <v>3167</v>
      </c>
      <c r="E1669" s="38" t="s">
        <v>3168</v>
      </c>
      <c r="F1669" s="38" t="s">
        <v>4608</v>
      </c>
      <c r="G1669" s="39">
        <v>270.94</v>
      </c>
      <c r="H1669" s="40">
        <v>68.63</v>
      </c>
      <c r="I1669" s="194"/>
    </row>
    <row r="1670" spans="1:9" x14ac:dyDescent="0.2">
      <c r="A1670" s="37" t="s">
        <v>3165</v>
      </c>
      <c r="B1670" s="38" t="s">
        <v>3429</v>
      </c>
      <c r="C1670" s="39" t="s">
        <v>56</v>
      </c>
      <c r="D1670" s="39" t="s">
        <v>3430</v>
      </c>
      <c r="E1670" s="38" t="s">
        <v>3142</v>
      </c>
      <c r="F1670" s="38" t="s">
        <v>4609</v>
      </c>
      <c r="G1670" s="39">
        <v>21.65</v>
      </c>
      <c r="H1670" s="40">
        <v>202.07</v>
      </c>
      <c r="I1670" s="194"/>
    </row>
    <row r="1671" spans="1:9" x14ac:dyDescent="0.2">
      <c r="A1671" s="37" t="s">
        <v>3165</v>
      </c>
      <c r="B1671" s="38" t="s">
        <v>3432</v>
      </c>
      <c r="C1671" s="39" t="s">
        <v>56</v>
      </c>
      <c r="D1671" s="39" t="s">
        <v>3433</v>
      </c>
      <c r="E1671" s="38" t="s">
        <v>3142</v>
      </c>
      <c r="F1671" s="38" t="s">
        <v>4609</v>
      </c>
      <c r="G1671" s="39">
        <v>29.06</v>
      </c>
      <c r="H1671" s="40">
        <v>271.23</v>
      </c>
      <c r="I1671" s="194"/>
    </row>
    <row r="1672" spans="1:9" ht="19.5" x14ac:dyDescent="0.2">
      <c r="A1672" s="37" t="s">
        <v>66</v>
      </c>
      <c r="B1672" s="38" t="s">
        <v>4610</v>
      </c>
      <c r="C1672" s="39" t="s">
        <v>4611</v>
      </c>
      <c r="D1672" s="39" t="s">
        <v>4612</v>
      </c>
      <c r="E1672" s="38" t="s">
        <v>476</v>
      </c>
      <c r="F1672" s="38" t="s">
        <v>6</v>
      </c>
      <c r="G1672" s="39">
        <v>3971</v>
      </c>
      <c r="H1672" s="40">
        <v>3971</v>
      </c>
      <c r="I1672" s="39"/>
    </row>
  </sheetData>
  <autoFilter ref="A3:H1672"/>
  <mergeCells count="2">
    <mergeCell ref="A1:H1"/>
    <mergeCell ref="A2:H2"/>
  </mergeCells>
  <conditionalFormatting sqref="A3">
    <cfRule type="expression" dxfId="624" priority="2">
      <formula>$A3="Composições Auxiliares"</formula>
    </cfRule>
    <cfRule type="expression" dxfId="623" priority="4">
      <formula>$A3="Insumo"</formula>
    </cfRule>
  </conditionalFormatting>
  <conditionalFormatting sqref="A3:I1672">
    <cfRule type="expression" dxfId="622" priority="1">
      <formula>$B3=""</formula>
    </cfRule>
    <cfRule type="expression" dxfId="621" priority="3">
      <formula>$B3="Código"</formula>
    </cfRule>
    <cfRule type="expression" dxfId="620" priority="5">
      <formula>$A3="Composição Auxiliar"</formula>
    </cfRule>
    <cfRule type="expression" dxfId="619" priority="6">
      <formula>$A3="Composição"</formula>
    </cfRule>
  </conditionalFormatting>
  <printOptions horizontalCentered="1"/>
  <pageMargins left="0.78740157480314998" right="0.70866141732283505" top="0.98425196850393704" bottom="0.70866141732283505" header="0.39370078740157499" footer="0.196850393700787"/>
  <pageSetup paperSize="9" scale="85" orientation="landscape"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&amp;A&amp;R&amp;G&amp;C&amp;6HMAS
08/12/2025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tabColor rgb="FFFFC000"/>
    <pageSetUpPr fitToPage="1"/>
  </sheetPr>
  <dimension ref="A1:Y113"/>
  <sheetViews>
    <sheetView showZeros="0" tabSelected="1" view="pageLayout" topLeftCell="F1" zoomScaleNormal="100" zoomScaleSheetLayoutView="85" workbookViewId="0">
      <selection sqref="A1:D1"/>
    </sheetView>
  </sheetViews>
  <sheetFormatPr defaultRowHeight="14.25" x14ac:dyDescent="0.25"/>
  <cols>
    <col min="1" max="1" width="7.85546875" style="42" customWidth="1"/>
    <col min="2" max="2" width="24.85546875" style="42" customWidth="1"/>
    <col min="3" max="3" width="8.42578125" style="42" customWidth="1"/>
    <col min="4" max="4" width="16.140625" style="42" bestFit="1" customWidth="1"/>
    <col min="5" max="22" width="12.28515625" style="42" customWidth="1"/>
    <col min="23" max="23" width="9.7109375" style="42" hidden="1" customWidth="1"/>
    <col min="24" max="24" width="13.85546875" style="42" bestFit="1" customWidth="1"/>
    <col min="25" max="31" width="13.7109375" style="42" customWidth="1"/>
    <col min="32" max="38" width="13.7109375" style="42" bestFit="1" customWidth="1"/>
    <col min="39" max="16384" width="9.140625" style="42"/>
  </cols>
  <sheetData>
    <row r="1" spans="1:25" ht="12" customHeight="1" x14ac:dyDescent="0.25">
      <c r="A1" s="253" t="s">
        <v>4613</v>
      </c>
      <c r="B1" s="253"/>
      <c r="C1" s="253"/>
      <c r="D1" s="253"/>
      <c r="E1" s="253"/>
      <c r="F1" s="253"/>
      <c r="G1" s="253"/>
      <c r="H1" s="253"/>
      <c r="I1" s="253"/>
      <c r="J1" s="253"/>
      <c r="K1" s="253"/>
      <c r="L1" s="253"/>
      <c r="M1" s="253"/>
      <c r="N1" s="253"/>
      <c r="O1" s="253"/>
      <c r="P1" s="253"/>
      <c r="Q1" s="253"/>
      <c r="R1" s="253"/>
      <c r="S1" s="253"/>
      <c r="T1" s="253"/>
      <c r="U1" s="253"/>
      <c r="V1" s="253"/>
      <c r="W1" s="41"/>
      <c r="Y1" s="43" t="s">
        <v>0</v>
      </c>
    </row>
    <row r="2" spans="1:25" ht="14.25" customHeight="1" x14ac:dyDescent="0.25">
      <c r="A2" s="246" t="s">
        <v>4769</v>
      </c>
      <c r="B2" s="246"/>
      <c r="C2" s="246"/>
      <c r="D2" s="246"/>
      <c r="E2" s="246"/>
      <c r="F2" s="246"/>
      <c r="G2" s="251" t="s">
        <v>4770</v>
      </c>
      <c r="H2" s="251"/>
      <c r="I2" s="251"/>
      <c r="J2" s="251"/>
      <c r="K2" s="251"/>
      <c r="L2" s="251"/>
      <c r="M2" s="251"/>
      <c r="N2" s="251"/>
      <c r="O2" s="251"/>
      <c r="P2" s="251"/>
      <c r="Q2" s="251"/>
      <c r="R2" s="251"/>
      <c r="S2" s="251"/>
      <c r="T2" s="251"/>
      <c r="U2" s="251"/>
      <c r="V2" s="251"/>
      <c r="W2" s="44"/>
    </row>
    <row r="3" spans="1:25" ht="14.25" customHeight="1" x14ac:dyDescent="0.25">
      <c r="A3" s="263"/>
      <c r="B3" s="263"/>
      <c r="C3" s="263"/>
      <c r="D3" s="263"/>
      <c r="E3" s="263"/>
      <c r="F3" s="263"/>
      <c r="G3" s="252"/>
      <c r="H3" s="252"/>
      <c r="I3" s="252"/>
      <c r="J3" s="252"/>
      <c r="K3" s="252"/>
      <c r="L3" s="252"/>
      <c r="M3" s="252"/>
      <c r="N3" s="252"/>
      <c r="O3" s="252"/>
      <c r="P3" s="252"/>
      <c r="Q3" s="252"/>
      <c r="R3" s="252"/>
      <c r="S3" s="252"/>
      <c r="T3" s="252"/>
      <c r="U3" s="252"/>
      <c r="V3" s="252"/>
      <c r="W3" s="45"/>
    </row>
    <row r="4" spans="1:25" ht="10.5" customHeight="1" x14ac:dyDescent="0.2">
      <c r="A4" s="46" t="s">
        <v>2</v>
      </c>
      <c r="B4" s="46" t="s">
        <v>3</v>
      </c>
      <c r="C4" s="47" t="s">
        <v>48</v>
      </c>
      <c r="D4" s="48" t="s">
        <v>4614</v>
      </c>
      <c r="E4" s="49" t="str">
        <f>(COLUMN()-COLUMN($D4))*30&amp;" DIAS"</f>
        <v>30 DIAS</v>
      </c>
      <c r="F4" s="49" t="str">
        <f t="shared" ref="F4:V4" si="0">(COLUMN()-COLUMN($D4))*30&amp;" DIAS"</f>
        <v>60 DIAS</v>
      </c>
      <c r="G4" s="49" t="str">
        <f t="shared" si="0"/>
        <v>90 DIAS</v>
      </c>
      <c r="H4" s="49" t="str">
        <f t="shared" si="0"/>
        <v>120 DIAS</v>
      </c>
      <c r="I4" s="49" t="str">
        <f t="shared" si="0"/>
        <v>150 DIAS</v>
      </c>
      <c r="J4" s="49" t="str">
        <f t="shared" si="0"/>
        <v>180 DIAS</v>
      </c>
      <c r="K4" s="49" t="str">
        <f t="shared" si="0"/>
        <v>210 DIAS</v>
      </c>
      <c r="L4" s="49" t="str">
        <f t="shared" si="0"/>
        <v>240 DIAS</v>
      </c>
      <c r="M4" s="49" t="str">
        <f t="shared" si="0"/>
        <v>270 DIAS</v>
      </c>
      <c r="N4" s="49" t="str">
        <f t="shared" si="0"/>
        <v>300 DIAS</v>
      </c>
      <c r="O4" s="49" t="str">
        <f t="shared" si="0"/>
        <v>330 DIAS</v>
      </c>
      <c r="P4" s="49" t="str">
        <f t="shared" si="0"/>
        <v>360 DIAS</v>
      </c>
      <c r="Q4" s="49" t="str">
        <f t="shared" si="0"/>
        <v>390 DIAS</v>
      </c>
      <c r="R4" s="49" t="str">
        <f t="shared" si="0"/>
        <v>420 DIAS</v>
      </c>
      <c r="S4" s="49" t="str">
        <f t="shared" si="0"/>
        <v>450 DIAS</v>
      </c>
      <c r="T4" s="49" t="str">
        <f t="shared" si="0"/>
        <v>480 DIAS</v>
      </c>
      <c r="U4" s="49" t="str">
        <f t="shared" si="0"/>
        <v>510 DIAS</v>
      </c>
      <c r="V4" s="49" t="str">
        <f t="shared" si="0"/>
        <v>540 DIAS</v>
      </c>
      <c r="W4" s="50"/>
      <c r="X4" s="51" t="s">
        <v>4615</v>
      </c>
      <c r="Y4" s="52"/>
    </row>
    <row r="5" spans="1:25" ht="18" customHeight="1" thickBot="1" x14ac:dyDescent="0.25">
      <c r="A5" s="254" t="s">
        <v>6</v>
      </c>
      <c r="B5" s="254" t="s">
        <v>7</v>
      </c>
      <c r="C5" s="255">
        <v>8.3296104859051714E-3</v>
      </c>
      <c r="D5" s="53">
        <v>1</v>
      </c>
      <c r="E5" s="54">
        <v>0.1075</v>
      </c>
      <c r="F5" s="54">
        <v>5.2499999999999998E-2</v>
      </c>
      <c r="G5" s="54">
        <v>5.2499999999999998E-2</v>
      </c>
      <c r="H5" s="54">
        <v>5.2499999999999998E-2</v>
      </c>
      <c r="I5" s="54">
        <v>5.2499999999999998E-2</v>
      </c>
      <c r="J5" s="54">
        <v>5.2499999999999998E-2</v>
      </c>
      <c r="K5" s="54">
        <v>5.2499999999999998E-2</v>
      </c>
      <c r="L5" s="54">
        <v>5.2499999999999998E-2</v>
      </c>
      <c r="M5" s="54">
        <v>5.2499999999999998E-2</v>
      </c>
      <c r="N5" s="54">
        <v>5.2499999999999998E-2</v>
      </c>
      <c r="O5" s="54">
        <v>5.2499999999999998E-2</v>
      </c>
      <c r="P5" s="54">
        <v>5.2499999999999998E-2</v>
      </c>
      <c r="Q5" s="54">
        <v>5.2499999999999998E-2</v>
      </c>
      <c r="R5" s="54">
        <v>5.2499999999999998E-2</v>
      </c>
      <c r="S5" s="54">
        <v>5.2499999999999998E-2</v>
      </c>
      <c r="T5" s="54">
        <v>5.2499999999999998E-2</v>
      </c>
      <c r="U5" s="54">
        <v>5.2499999999999998E-2</v>
      </c>
      <c r="V5" s="54">
        <v>5.2499999999999998E-2</v>
      </c>
      <c r="W5" s="55"/>
      <c r="X5" s="56">
        <f>SUM(E5:W5)</f>
        <v>0.99999999999999989</v>
      </c>
      <c r="Y5" s="57" t="str">
        <f t="shared" ref="Y5:Y68" si="1">IF(X5=D5,"OK","ERRO")</f>
        <v>OK</v>
      </c>
    </row>
    <row r="6" spans="1:25" ht="18" customHeight="1" thickTop="1" x14ac:dyDescent="0.2">
      <c r="A6" s="254"/>
      <c r="B6" s="254"/>
      <c r="C6" s="255"/>
      <c r="D6" s="58">
        <v>72000.87</v>
      </c>
      <c r="E6" s="59">
        <f>IFERROR(TRUNC($D6*E5,2),"")</f>
        <v>7740.09</v>
      </c>
      <c r="F6" s="59">
        <f>IFERROR(IF(SUM($E5:F5)=1,$D6-SUM($E6:E6),TRUNC($D6*F5,2)),"")</f>
        <v>3780.04</v>
      </c>
      <c r="G6" s="59">
        <f>IFERROR(IF(SUM($E5:G5)=1,$D6-SUM($E6:F6),TRUNC($D6*G5,2)),"")</f>
        <v>3780.04</v>
      </c>
      <c r="H6" s="59">
        <f>IFERROR(IF(SUM($E5:H5)=1,$D6-SUM($E6:G6),TRUNC($D6*H5,2)),"")</f>
        <v>3780.04</v>
      </c>
      <c r="I6" s="59">
        <f>IFERROR(IF(SUM($E5:I5)=1,$D6-SUM($E6:H6),TRUNC($D6*I5,2)),"")</f>
        <v>3780.04</v>
      </c>
      <c r="J6" s="59">
        <f>IFERROR(IF(SUM($E5:J5)=1,$D6-SUM($E6:I6),TRUNC($D6*J5,2)),"")</f>
        <v>3780.04</v>
      </c>
      <c r="K6" s="59">
        <f>IFERROR(IF(SUM($E5:K5)=1,$D6-SUM($E6:J6),TRUNC($D6*K5,2)),"")</f>
        <v>3780.04</v>
      </c>
      <c r="L6" s="59">
        <f>IFERROR(IF(SUM($E5:L5)=1,$D6-SUM($E6:K6),TRUNC($D6*L5,2)),"")</f>
        <v>3780.04</v>
      </c>
      <c r="M6" s="59">
        <f>IFERROR(IF(SUM($E5:M5)=1,$D6-SUM($E6:L6),TRUNC($D6*M5,2)),"")</f>
        <v>3780.04</v>
      </c>
      <c r="N6" s="59">
        <f>IFERROR(IF(SUM($E5:N5)=1,$D6-SUM($E6:M6),TRUNC($D6*N5,2)),"")</f>
        <v>3780.04</v>
      </c>
      <c r="O6" s="59">
        <f>IFERROR(IF(SUM($E5:O5)=1,$D6-SUM($E6:N6),TRUNC($D6*O5,2)),"")</f>
        <v>3780.04</v>
      </c>
      <c r="P6" s="59">
        <f>IFERROR(IF(SUM($E5:P5)=1,$D6-SUM($E6:O6),TRUNC($D6*P5,2)),"")</f>
        <v>3780.04</v>
      </c>
      <c r="Q6" s="59">
        <f>IFERROR(IF(SUM($E5:Q5)=1,$D6-SUM($E6:P6),TRUNC($D6*Q5,2)),"")</f>
        <v>3780.04</v>
      </c>
      <c r="R6" s="59">
        <f>IFERROR(IF(SUM($E5:R5)=1,$D6-SUM($E6:Q6),TRUNC($D6*R5,2)),"")</f>
        <v>3780.04</v>
      </c>
      <c r="S6" s="59">
        <f>IFERROR(IF(SUM($E5:S5)=1,$D6-SUM($E6:R6),TRUNC($D6*S5,2)),"")</f>
        <v>3780.04</v>
      </c>
      <c r="T6" s="59">
        <f>IFERROR(IF(SUM($E5:T5)=1,$D6-SUM($E6:S6),TRUNC($D6*T5,2)),"")</f>
        <v>3780.04</v>
      </c>
      <c r="U6" s="59">
        <f>IFERROR(IF(SUM($E5:U5)=1,$D6-SUM($E6:T6),TRUNC($D6*U5,2)),"")</f>
        <v>3780.04</v>
      </c>
      <c r="V6" s="59">
        <f>IFERROR(IF(SUM($E5:V5)=1,$D6-SUM($E6:U6),TRUNC($D6*V5,2)),"")</f>
        <v>3780.1399999999849</v>
      </c>
      <c r="W6" s="60"/>
      <c r="X6" s="61">
        <f t="shared" ref="X6:X64" si="2">SUM(E6:W6)</f>
        <v>72000.87</v>
      </c>
      <c r="Y6" s="57" t="str">
        <f t="shared" si="1"/>
        <v>OK</v>
      </c>
    </row>
    <row r="7" spans="1:25" ht="18" customHeight="1" thickBot="1" x14ac:dyDescent="0.25">
      <c r="A7" s="254" t="s">
        <v>8</v>
      </c>
      <c r="B7" s="256" t="s">
        <v>9</v>
      </c>
      <c r="C7" s="255">
        <v>3.1801463513851248E-2</v>
      </c>
      <c r="D7" s="53">
        <v>1</v>
      </c>
      <c r="E7" s="54">
        <v>0.1</v>
      </c>
      <c r="F7" s="54">
        <v>0.15</v>
      </c>
      <c r="G7" s="54">
        <v>0.25</v>
      </c>
      <c r="H7" s="54">
        <v>0.2</v>
      </c>
      <c r="I7" s="54">
        <v>0.2</v>
      </c>
      <c r="J7" s="54">
        <v>0.1</v>
      </c>
      <c r="K7" s="239"/>
      <c r="L7" s="239"/>
      <c r="M7" s="239"/>
      <c r="N7" s="239"/>
      <c r="O7" s="239"/>
      <c r="P7" s="239"/>
      <c r="Q7" s="239"/>
      <c r="R7" s="239"/>
      <c r="S7" s="239"/>
      <c r="T7" s="239"/>
      <c r="U7" s="239"/>
      <c r="V7" s="239"/>
      <c r="W7" s="55"/>
      <c r="X7" s="56">
        <f>SUM(E7:W7)</f>
        <v>0.99999999999999989</v>
      </c>
      <c r="Y7" s="57" t="str">
        <f t="shared" si="1"/>
        <v>OK</v>
      </c>
    </row>
    <row r="8" spans="1:25" ht="18" customHeight="1" thickTop="1" x14ac:dyDescent="0.2">
      <c r="A8" s="254"/>
      <c r="B8" s="257"/>
      <c r="C8" s="255"/>
      <c r="D8" s="58">
        <v>274890.77</v>
      </c>
      <c r="E8" s="59">
        <f>IFERROR(TRUNC($D8*E7,2),"")</f>
        <v>27489.07</v>
      </c>
      <c r="F8" s="59">
        <f>IFERROR(IF(SUM($E7:F7)=1,$D8-SUM($E8:E8),TRUNC($D8*F7,2)),"")</f>
        <v>41233.61</v>
      </c>
      <c r="G8" s="59">
        <f>IFERROR(IF(SUM($E7:G7)=1,$D8-SUM($E8:F8),TRUNC($D8*G7,2)),"")</f>
        <v>68722.69</v>
      </c>
      <c r="H8" s="59">
        <f>IFERROR(IF(SUM($E7:H7)=1,$D8-SUM($E8:G8),TRUNC($D8*H7,2)),"")</f>
        <v>54978.15</v>
      </c>
      <c r="I8" s="59">
        <f>IFERROR(IF(SUM($E7:I7)=1,$D8-SUM($E8:H8),TRUNC($D8*I7,2)),"")</f>
        <v>54978.15</v>
      </c>
      <c r="J8" s="59">
        <f>IFERROR(IF(SUM($E7:J7)=1,$D8-SUM($E8:I8),TRUNC($D8*J7,2)),"")</f>
        <v>27489.100000000035</v>
      </c>
      <c r="K8" s="59">
        <f>IFERROR(IF(SUM($E7:K7)=1,$D8-SUM($E8:J8),TRUNC($D8*K7,2)),"")</f>
        <v>0</v>
      </c>
      <c r="L8" s="59">
        <f>IFERROR(IF(SUM($E7:L7)=1,$D8-SUM($E8:K8),TRUNC($D8*L7,2)),"")</f>
        <v>0</v>
      </c>
      <c r="M8" s="59">
        <f>IFERROR(IF(SUM($E7:M7)=1,$D8-SUM($E8:L8),TRUNC($D8*M7,2)),"")</f>
        <v>0</v>
      </c>
      <c r="N8" s="59">
        <f>IFERROR(IF(SUM($E7:N7)=1,$D8-SUM($E8:M8),TRUNC($D8*N7,2)),"")</f>
        <v>0</v>
      </c>
      <c r="O8" s="59">
        <f>IFERROR(IF(SUM($E7:O7)=1,$D8-SUM($E8:N8),TRUNC($D8*O7,2)),"")</f>
        <v>0</v>
      </c>
      <c r="P8" s="59">
        <f>IFERROR(IF(SUM($E7:P7)=1,$D8-SUM($E8:O8),TRUNC($D8*P7,2)),"")</f>
        <v>0</v>
      </c>
      <c r="Q8" s="59">
        <f>IFERROR(IF(SUM($E7:Q7)=1,$D8-SUM($E8:P8),TRUNC($D8*Q7,2)),"")</f>
        <v>0</v>
      </c>
      <c r="R8" s="59">
        <f>IFERROR(IF(SUM($E7:R7)=1,$D8-SUM($E8:Q8),TRUNC($D8*R7,2)),"")</f>
        <v>0</v>
      </c>
      <c r="S8" s="59">
        <f>IFERROR(IF(SUM($E7:S7)=1,$D8-SUM($E8:R8),TRUNC($D8*S7,2)),"")</f>
        <v>0</v>
      </c>
      <c r="T8" s="59">
        <f>IFERROR(IF(SUM($E7:T7)=1,$D8-SUM($E8:S8),TRUNC($D8*T7,2)),"")</f>
        <v>0</v>
      </c>
      <c r="U8" s="59">
        <f>IFERROR(IF(SUM($E7:U7)=1,$D8-SUM($E8:T8),TRUNC($D8*U7,2)),"")</f>
        <v>0</v>
      </c>
      <c r="V8" s="59">
        <f>IFERROR(IF(SUM($E7:V7)=1,$D8-SUM($E8:U8),TRUNC($D8*V7,2)),"")</f>
        <v>0</v>
      </c>
      <c r="W8" s="60"/>
      <c r="X8" s="61">
        <f t="shared" si="2"/>
        <v>274890.77</v>
      </c>
      <c r="Y8" s="57" t="str">
        <f t="shared" si="1"/>
        <v>OK</v>
      </c>
    </row>
    <row r="9" spans="1:25" ht="18" customHeight="1" thickBot="1" x14ac:dyDescent="0.25">
      <c r="A9" s="254" t="s">
        <v>10</v>
      </c>
      <c r="B9" s="254" t="s">
        <v>11</v>
      </c>
      <c r="C9" s="255">
        <v>4.6648518639132733E-2</v>
      </c>
      <c r="D9" s="53">
        <v>1</v>
      </c>
      <c r="E9" s="54">
        <v>0.1</v>
      </c>
      <c r="F9" s="54">
        <v>0.25</v>
      </c>
      <c r="G9" s="54">
        <v>0.2</v>
      </c>
      <c r="H9" s="54">
        <v>0.2</v>
      </c>
      <c r="I9" s="54">
        <v>0.2</v>
      </c>
      <c r="J9" s="54">
        <v>0.05</v>
      </c>
      <c r="K9" s="239"/>
      <c r="L9" s="239"/>
      <c r="M9" s="239"/>
      <c r="N9" s="239"/>
      <c r="O9" s="239"/>
      <c r="P9" s="239"/>
      <c r="Q9" s="239"/>
      <c r="R9" s="239"/>
      <c r="S9" s="239"/>
      <c r="T9" s="239"/>
      <c r="U9" s="239"/>
      <c r="V9" s="239"/>
      <c r="W9" s="55"/>
      <c r="X9" s="56">
        <f t="shared" si="2"/>
        <v>1</v>
      </c>
      <c r="Y9" s="57" t="str">
        <f t="shared" si="1"/>
        <v>OK</v>
      </c>
    </row>
    <row r="10" spans="1:25" ht="18" customHeight="1" thickTop="1" x14ac:dyDescent="0.2">
      <c r="A10" s="254"/>
      <c r="B10" s="254"/>
      <c r="C10" s="255"/>
      <c r="D10" s="58">
        <v>403228.21</v>
      </c>
      <c r="E10" s="59">
        <f>IFERROR(TRUNC($D10*E9,2),"")</f>
        <v>40322.82</v>
      </c>
      <c r="F10" s="59">
        <f>IFERROR(IF(SUM($E9:F9)=1,$D10-SUM($E10:E10),TRUNC($D10*F9,2)),"")</f>
        <v>100807.05</v>
      </c>
      <c r="G10" s="59">
        <f>IFERROR(IF(SUM($E9:G9)=1,$D10-SUM($E10:F10),TRUNC($D10*G9,2)),"")</f>
        <v>80645.64</v>
      </c>
      <c r="H10" s="59">
        <f>IFERROR(IF(SUM($E9:H9)=1,$D10-SUM($E10:G10),TRUNC($D10*H9,2)),"")</f>
        <v>80645.64</v>
      </c>
      <c r="I10" s="59">
        <f>IFERROR(IF(SUM($E9:I9)=1,$D10-SUM($E10:H10),TRUNC($D10*I9,2)),"")</f>
        <v>80645.64</v>
      </c>
      <c r="J10" s="59">
        <f>IFERROR(IF(SUM($E9:J9)=1,$D10-SUM($E10:I10),TRUNC($D10*J9,2)),"")</f>
        <v>20161.419999999984</v>
      </c>
      <c r="K10" s="59">
        <f>IFERROR(IF(SUM($E9:K9)=1,$D10-SUM($E10:J10),TRUNC($D10*K9,2)),"")</f>
        <v>0</v>
      </c>
      <c r="L10" s="59">
        <f>IFERROR(IF(SUM($E9:L9)=1,$D10-SUM($E10:K10),TRUNC($D10*L9,2)),"")</f>
        <v>0</v>
      </c>
      <c r="M10" s="59">
        <f>IFERROR(IF(SUM($E9:M9)=1,$D10-SUM($E10:L10),TRUNC($D10*M9,2)),"")</f>
        <v>0</v>
      </c>
      <c r="N10" s="59">
        <f>IFERROR(IF(SUM($E9:N9)=1,$D10-SUM($E10:M10),TRUNC($D10*N9,2)),"")</f>
        <v>0</v>
      </c>
      <c r="O10" s="59">
        <f>IFERROR(IF(SUM($E9:O9)=1,$D10-SUM($E10:N10),TRUNC($D10*O9,2)),"")</f>
        <v>0</v>
      </c>
      <c r="P10" s="59">
        <f>IFERROR(IF(SUM($E9:P9)=1,$D10-SUM($E10:O10),TRUNC($D10*P9,2)),"")</f>
        <v>0</v>
      </c>
      <c r="Q10" s="59">
        <f>IFERROR(IF(SUM($E9:Q9)=1,$D10-SUM($E10:P10),TRUNC($D10*Q9,2)),"")</f>
        <v>0</v>
      </c>
      <c r="R10" s="59">
        <f>IFERROR(IF(SUM($E9:R9)=1,$D10-SUM($E10:Q10),TRUNC($D10*R9,2)),"")</f>
        <v>0</v>
      </c>
      <c r="S10" s="59">
        <f>IFERROR(IF(SUM($E9:S9)=1,$D10-SUM($E10:R10),TRUNC($D10*S9,2)),"")</f>
        <v>0</v>
      </c>
      <c r="T10" s="59">
        <f>IFERROR(IF(SUM($E9:T9)=1,$D10-SUM($E10:S10),TRUNC($D10*T9,2)),"")</f>
        <v>0</v>
      </c>
      <c r="U10" s="59">
        <f>IFERROR(IF(SUM($E9:U9)=1,$D10-SUM($E10:T10),TRUNC($D10*U9,2)),"")</f>
        <v>0</v>
      </c>
      <c r="V10" s="59">
        <f>IFERROR(IF(SUM($E9:V9)=1,$D10-SUM($E10:U10),TRUNC($D10*V9,2)),"")</f>
        <v>0</v>
      </c>
      <c r="W10" s="60"/>
      <c r="X10" s="61">
        <f t="shared" si="2"/>
        <v>403228.21</v>
      </c>
      <c r="Y10" s="57" t="str">
        <f t="shared" si="1"/>
        <v>OK</v>
      </c>
    </row>
    <row r="11" spans="1:25" ht="18" customHeight="1" thickBot="1" x14ac:dyDescent="0.25">
      <c r="A11" s="254" t="s">
        <v>12</v>
      </c>
      <c r="B11" s="254" t="s">
        <v>13</v>
      </c>
      <c r="C11" s="255">
        <v>1.5668143498787142E-2</v>
      </c>
      <c r="D11" s="53">
        <v>1</v>
      </c>
      <c r="E11" s="239"/>
      <c r="F11" s="239"/>
      <c r="G11" s="54">
        <v>0.05</v>
      </c>
      <c r="H11" s="54">
        <v>0.2</v>
      </c>
      <c r="I11" s="54">
        <v>0.2</v>
      </c>
      <c r="J11" s="54">
        <v>0.2</v>
      </c>
      <c r="K11" s="54">
        <v>0.2</v>
      </c>
      <c r="L11" s="54">
        <v>0.15</v>
      </c>
      <c r="M11" s="239">
        <v>0</v>
      </c>
      <c r="N11" s="239"/>
      <c r="O11" s="239"/>
      <c r="P11" s="239"/>
      <c r="Q11" s="239"/>
      <c r="R11" s="239"/>
      <c r="S11" s="239"/>
      <c r="T11" s="239"/>
      <c r="U11" s="239"/>
      <c r="V11" s="239"/>
      <c r="W11" s="55"/>
      <c r="X11" s="56">
        <f t="shared" si="2"/>
        <v>1</v>
      </c>
      <c r="Y11" s="57" t="str">
        <f t="shared" si="1"/>
        <v>OK</v>
      </c>
    </row>
    <row r="12" spans="1:25" ht="18" customHeight="1" thickTop="1" x14ac:dyDescent="0.2">
      <c r="A12" s="254"/>
      <c r="B12" s="254"/>
      <c r="C12" s="255"/>
      <c r="D12" s="58">
        <v>135434.9</v>
      </c>
      <c r="E12" s="59">
        <f>IFERROR(TRUNC($D12*E11,2),"")</f>
        <v>0</v>
      </c>
      <c r="F12" s="59">
        <f>IFERROR(IF(SUM($E11:F11)=1,$D12-SUM($E12:E12),TRUNC($D12*F11,2)),"")</f>
        <v>0</v>
      </c>
      <c r="G12" s="59">
        <f>IFERROR(IF(SUM($E11:G11)=1,$D12-SUM($E12:F12),TRUNC($D12*G11,2)),"")</f>
        <v>6771.74</v>
      </c>
      <c r="H12" s="59">
        <f>IFERROR(IF(SUM($E11:H11)=1,$D12-SUM($E12:G12),TRUNC($D12*H11,2)),"")</f>
        <v>27086.98</v>
      </c>
      <c r="I12" s="59">
        <f>IFERROR(IF(SUM($E11:I11)=1,$D12-SUM($E12:H12),TRUNC($D12*I11,2)),"")</f>
        <v>27086.98</v>
      </c>
      <c r="J12" s="59">
        <f>IFERROR(IF(SUM($E11:J11)=1,$D12-SUM($E12:I12),TRUNC($D12*J11,2)),"")</f>
        <v>27086.98</v>
      </c>
      <c r="K12" s="59">
        <f>IFERROR(IF(SUM($E11:K11)=1,$D12-SUM($E12:J12),TRUNC($D12*K11,2)),"")</f>
        <v>27086.98</v>
      </c>
      <c r="L12" s="59">
        <f>IFERROR(IF(SUM($E11:L11)=1,$D12-SUM($E12:K12),TRUNC($D12*L11,2)),"")</f>
        <v>20315.240000000005</v>
      </c>
      <c r="M12" s="59">
        <f>IFERROR(IF(SUM($E11:M11)=1,$D12-SUM($E12:L12),TRUNC($D12*M11,2)),"")</f>
        <v>0</v>
      </c>
      <c r="N12" s="59">
        <f>IFERROR(IF(SUM($E11:N11)=1,$D12-SUM($E12:M12),TRUNC($D12*N11,2)),"")</f>
        <v>0</v>
      </c>
      <c r="O12" s="59">
        <f>IFERROR(IF(SUM($E11:O11)=1,$D12-SUM($E12:N12),TRUNC($D12*O11,2)),"")</f>
        <v>0</v>
      </c>
      <c r="P12" s="59">
        <f>IFERROR(IF(SUM($E11:P11)=1,$D12-SUM($E12:O12),TRUNC($D12*P11,2)),"")</f>
        <v>0</v>
      </c>
      <c r="Q12" s="59">
        <f>IFERROR(IF(SUM($E11:Q11)=1,$D12-SUM($E12:P12),TRUNC($D12*Q11,2)),"")</f>
        <v>0</v>
      </c>
      <c r="R12" s="59">
        <f>IFERROR(IF(SUM($E11:R11)=1,$D12-SUM($E12:Q12),TRUNC($D12*R11,2)),"")</f>
        <v>0</v>
      </c>
      <c r="S12" s="59">
        <f>IFERROR(IF(SUM($E11:S11)=1,$D12-SUM($E12:R12),TRUNC($D12*S11,2)),"")</f>
        <v>0</v>
      </c>
      <c r="T12" s="59">
        <f>IFERROR(IF(SUM($E11:T11)=1,$D12-SUM($E12:S12),TRUNC($D12*T11,2)),"")</f>
        <v>0</v>
      </c>
      <c r="U12" s="59">
        <f>IFERROR(IF(SUM($E11:U11)=1,$D12-SUM($E12:T12),TRUNC($D12*U11,2)),"")</f>
        <v>0</v>
      </c>
      <c r="V12" s="59">
        <f>IFERROR(IF(SUM($E11:V11)=1,$D12-SUM($E12:U12),TRUNC($D12*V11,2)),"")</f>
        <v>0</v>
      </c>
      <c r="W12" s="60"/>
      <c r="X12" s="61">
        <f t="shared" si="2"/>
        <v>135434.9</v>
      </c>
      <c r="Y12" s="57" t="str">
        <f t="shared" si="1"/>
        <v>OK</v>
      </c>
    </row>
    <row r="13" spans="1:25" ht="18" customHeight="1" thickBot="1" x14ac:dyDescent="0.25">
      <c r="A13" s="254" t="s">
        <v>14</v>
      </c>
      <c r="B13" s="254" t="s">
        <v>15</v>
      </c>
      <c r="C13" s="255">
        <v>0.30113684088730369</v>
      </c>
      <c r="D13" s="53">
        <v>1</v>
      </c>
      <c r="E13" s="239"/>
      <c r="F13" s="239"/>
      <c r="G13" s="54">
        <v>0.05</v>
      </c>
      <c r="H13" s="54">
        <v>0.15</v>
      </c>
      <c r="I13" s="54">
        <v>0.3</v>
      </c>
      <c r="J13" s="54">
        <v>0.25</v>
      </c>
      <c r="K13" s="54">
        <v>0.25</v>
      </c>
      <c r="L13" s="239"/>
      <c r="M13" s="239"/>
      <c r="N13" s="239"/>
      <c r="O13" s="239"/>
      <c r="P13" s="239"/>
      <c r="Q13" s="239"/>
      <c r="R13" s="239"/>
      <c r="S13" s="239"/>
      <c r="T13" s="239"/>
      <c r="U13" s="239"/>
      <c r="V13" s="239"/>
      <c r="W13" s="55"/>
      <c r="X13" s="56">
        <f t="shared" si="2"/>
        <v>1</v>
      </c>
      <c r="Y13" s="57" t="str">
        <f t="shared" si="1"/>
        <v>OK</v>
      </c>
    </row>
    <row r="14" spans="1:25" ht="18" customHeight="1" thickTop="1" x14ac:dyDescent="0.2">
      <c r="A14" s="254"/>
      <c r="B14" s="254"/>
      <c r="C14" s="255"/>
      <c r="D14" s="58">
        <v>2603016.62</v>
      </c>
      <c r="E14" s="59">
        <f>IFERROR(TRUNC($D14*E13,2),"")</f>
        <v>0</v>
      </c>
      <c r="F14" s="59">
        <f>IFERROR(IF(SUM($E13:F13)=1,$D14-SUM($E14:E14),TRUNC($D14*F13,2)),"")</f>
        <v>0</v>
      </c>
      <c r="G14" s="59">
        <f>IFERROR(IF(SUM($E13:G13)=1,$D14-SUM($E14:F14),TRUNC($D14*G13,2)),"")</f>
        <v>130150.83</v>
      </c>
      <c r="H14" s="59">
        <f>IFERROR(IF(SUM($E13:H13)=1,$D14-SUM($E14:G14),TRUNC($D14*H13,2)),"")</f>
        <v>390452.49</v>
      </c>
      <c r="I14" s="59">
        <f>IFERROR(IF(SUM($E13:I13)=1,$D14-SUM($E14:H14),TRUNC($D14*I13,2)),"")</f>
        <v>780904.98</v>
      </c>
      <c r="J14" s="59">
        <f>IFERROR(IF(SUM($E13:J13)=1,$D14-SUM($E14:I14),TRUNC($D14*J13,2)),"")</f>
        <v>650754.15</v>
      </c>
      <c r="K14" s="59">
        <f>IFERROR(IF(SUM($E13:K13)=1,$D14-SUM($E14:J14),TRUNC($D14*K13,2)),"")</f>
        <v>650754.16999999993</v>
      </c>
      <c r="L14" s="59">
        <f>IFERROR(IF(SUM($E13:L13)=1,$D14-SUM($E14:K14),TRUNC($D14*L13,2)),"")</f>
        <v>0</v>
      </c>
      <c r="M14" s="59">
        <f>IFERROR(IF(SUM($E13:M13)=1,$D14-SUM($E14:L14),TRUNC($D14*M13,2)),"")</f>
        <v>0</v>
      </c>
      <c r="N14" s="59">
        <f>IFERROR(IF(SUM($E13:N13)=1,$D14-SUM($E14:M14),TRUNC($D14*N13,2)),"")</f>
        <v>0</v>
      </c>
      <c r="O14" s="59">
        <f>IFERROR(IF(SUM($E13:O13)=1,$D14-SUM($E14:N14),TRUNC($D14*O13,2)),"")</f>
        <v>0</v>
      </c>
      <c r="P14" s="59">
        <f>IFERROR(IF(SUM($E13:P13)=1,$D14-SUM($E14:O14),TRUNC($D14*P13,2)),"")</f>
        <v>0</v>
      </c>
      <c r="Q14" s="59">
        <f>IFERROR(IF(SUM($E13:Q13)=1,$D14-SUM($E14:P14),TRUNC($D14*Q13,2)),"")</f>
        <v>0</v>
      </c>
      <c r="R14" s="59">
        <f>IFERROR(IF(SUM($E13:R13)=1,$D14-SUM($E14:Q14),TRUNC($D14*R13,2)),"")</f>
        <v>0</v>
      </c>
      <c r="S14" s="59">
        <f>IFERROR(IF(SUM($E13:S13)=1,$D14-SUM($E14:R14),TRUNC($D14*S13,2)),"")</f>
        <v>0</v>
      </c>
      <c r="T14" s="59">
        <f>IFERROR(IF(SUM($E13:T13)=1,$D14-SUM($E14:S14),TRUNC($D14*T13,2)),"")</f>
        <v>0</v>
      </c>
      <c r="U14" s="59">
        <f>IFERROR(IF(SUM($E13:U13)=1,$D14-SUM($E14:T14),TRUNC($D14*U13,2)),"")</f>
        <v>0</v>
      </c>
      <c r="V14" s="59">
        <f>IFERROR(IF(SUM($E13:V13)=1,$D14-SUM($E14:U14),TRUNC($D14*V13,2)),"")</f>
        <v>0</v>
      </c>
      <c r="W14" s="60"/>
      <c r="X14" s="61">
        <f t="shared" si="2"/>
        <v>2603016.62</v>
      </c>
      <c r="Y14" s="57" t="str">
        <f t="shared" si="1"/>
        <v>OK</v>
      </c>
    </row>
    <row r="15" spans="1:25" ht="18" customHeight="1" thickBot="1" x14ac:dyDescent="0.25">
      <c r="A15" s="254" t="s">
        <v>16</v>
      </c>
      <c r="B15" s="254" t="s">
        <v>17</v>
      </c>
      <c r="C15" s="255">
        <v>3.1793612950829248E-2</v>
      </c>
      <c r="D15" s="53">
        <v>1</v>
      </c>
      <c r="E15" s="239"/>
      <c r="F15" s="54">
        <v>0.05</v>
      </c>
      <c r="G15" s="54">
        <v>0.15</v>
      </c>
      <c r="H15" s="54">
        <v>0.3</v>
      </c>
      <c r="I15" s="54">
        <v>0.25</v>
      </c>
      <c r="J15" s="54">
        <v>0.25</v>
      </c>
      <c r="K15" s="239"/>
      <c r="L15" s="239"/>
      <c r="M15" s="239"/>
      <c r="N15" s="239"/>
      <c r="O15" s="239"/>
      <c r="P15" s="239"/>
      <c r="Q15" s="239"/>
      <c r="R15" s="239"/>
      <c r="S15" s="239"/>
      <c r="T15" s="239"/>
      <c r="U15" s="239"/>
      <c r="V15" s="239"/>
      <c r="W15" s="55"/>
      <c r="X15" s="56">
        <f t="shared" si="2"/>
        <v>1</v>
      </c>
      <c r="Y15" s="57" t="str">
        <f t="shared" si="1"/>
        <v>OK</v>
      </c>
    </row>
    <row r="16" spans="1:25" ht="18" customHeight="1" thickTop="1" x14ac:dyDescent="0.2">
      <c r="A16" s="254"/>
      <c r="B16" s="254"/>
      <c r="C16" s="255"/>
      <c r="D16" s="58">
        <v>274822.90999999997</v>
      </c>
      <c r="E16" s="59">
        <f>IFERROR(TRUNC($D16*E15,2),"")</f>
        <v>0</v>
      </c>
      <c r="F16" s="59">
        <f>IFERROR(IF(SUM($E15:F15)=1,$D16-SUM($E16:E16),TRUNC($D16*F15,2)),"")</f>
        <v>13741.14</v>
      </c>
      <c r="G16" s="59">
        <f>IFERROR(IF(SUM($E15:G15)=1,$D16-SUM($E16:F16),TRUNC($D16*G15,2)),"")</f>
        <v>41223.43</v>
      </c>
      <c r="H16" s="59">
        <f>IFERROR(IF(SUM($E15:H15)=1,$D16-SUM($E16:G16),TRUNC($D16*H15,2)),"")</f>
        <v>82446.87</v>
      </c>
      <c r="I16" s="59">
        <f>IFERROR(IF(SUM($E15:I15)=1,$D16-SUM($E16:H16),TRUNC($D16*I15,2)),"")</f>
        <v>68705.72</v>
      </c>
      <c r="J16" s="59">
        <f>IFERROR(IF(SUM($E15:J15)=1,$D16-SUM($E16:I16),TRUNC($D16*J15,2)),"")</f>
        <v>68705.749999999971</v>
      </c>
      <c r="K16" s="59">
        <f>IFERROR(IF(SUM($E15:K15)=1,$D16-SUM($E16:J16),TRUNC($D16*K15,2)),"")</f>
        <v>0</v>
      </c>
      <c r="L16" s="59">
        <f>IFERROR(IF(SUM($E15:L15)=1,$D16-SUM($E16:K16),TRUNC($D16*L15,2)),"")</f>
        <v>0</v>
      </c>
      <c r="M16" s="59">
        <f>IFERROR(IF(SUM($E15:M15)=1,$D16-SUM($E16:L16),TRUNC($D16*M15,2)),"")</f>
        <v>0</v>
      </c>
      <c r="N16" s="59">
        <f>IFERROR(IF(SUM($E15:N15)=1,$D16-SUM($E16:M16),TRUNC($D16*N15,2)),"")</f>
        <v>0</v>
      </c>
      <c r="O16" s="59">
        <f>IFERROR(IF(SUM($E15:O15)=1,$D16-SUM($E16:N16),TRUNC($D16*O15,2)),"")</f>
        <v>0</v>
      </c>
      <c r="P16" s="59">
        <f>IFERROR(IF(SUM($E15:P15)=1,$D16-SUM($E16:O16),TRUNC($D16*P15,2)),"")</f>
        <v>0</v>
      </c>
      <c r="Q16" s="59">
        <f>IFERROR(IF(SUM($E15:Q15)=1,$D16-SUM($E16:P16),TRUNC($D16*Q15,2)),"")</f>
        <v>0</v>
      </c>
      <c r="R16" s="59">
        <f>IFERROR(IF(SUM($E15:R15)=1,$D16-SUM($E16:Q16),TRUNC($D16*R15,2)),"")</f>
        <v>0</v>
      </c>
      <c r="S16" s="59">
        <f>IFERROR(IF(SUM($E15:S15)=1,$D16-SUM($E16:R16),TRUNC($D16*S15,2)),"")</f>
        <v>0</v>
      </c>
      <c r="T16" s="59">
        <f>IFERROR(IF(SUM($E15:T15)=1,$D16-SUM($E16:S16),TRUNC($D16*T15,2)),"")</f>
        <v>0</v>
      </c>
      <c r="U16" s="59">
        <f>IFERROR(IF(SUM($E15:U15)=1,$D16-SUM($E16:T16),TRUNC($D16*U15,2)),"")</f>
        <v>0</v>
      </c>
      <c r="V16" s="59">
        <f>IFERROR(IF(SUM($E15:V15)=1,$D16-SUM($E16:U16),TRUNC($D16*V15,2)),"")</f>
        <v>0</v>
      </c>
      <c r="W16" s="60"/>
      <c r="X16" s="61">
        <f t="shared" si="2"/>
        <v>274822.90999999997</v>
      </c>
      <c r="Y16" s="57" t="str">
        <f t="shared" si="1"/>
        <v>OK</v>
      </c>
    </row>
    <row r="17" spans="1:25" ht="18" customHeight="1" thickBot="1" x14ac:dyDescent="0.25">
      <c r="A17" s="254" t="s">
        <v>18</v>
      </c>
      <c r="B17" s="254" t="s">
        <v>19</v>
      </c>
      <c r="C17" s="255">
        <v>5.9216527322720772E-2</v>
      </c>
      <c r="D17" s="53">
        <v>1</v>
      </c>
      <c r="E17" s="239"/>
      <c r="F17" s="239"/>
      <c r="G17" s="239"/>
      <c r="H17" s="239"/>
      <c r="I17" s="239"/>
      <c r="J17" s="239"/>
      <c r="K17" s="239"/>
      <c r="L17" s="239"/>
      <c r="M17" s="239"/>
      <c r="N17" s="239"/>
      <c r="O17" s="239"/>
      <c r="P17" s="239"/>
      <c r="Q17" s="239"/>
      <c r="R17" s="54">
        <v>0.35</v>
      </c>
      <c r="S17" s="54">
        <v>0.3</v>
      </c>
      <c r="T17" s="54">
        <v>0.2</v>
      </c>
      <c r="U17" s="54">
        <v>0.15</v>
      </c>
      <c r="V17" s="239"/>
      <c r="W17" s="55"/>
      <c r="X17" s="56">
        <f t="shared" si="2"/>
        <v>0.99999999999999989</v>
      </c>
      <c r="Y17" s="57" t="str">
        <f t="shared" si="1"/>
        <v>OK</v>
      </c>
    </row>
    <row r="18" spans="1:25" ht="18" customHeight="1" thickTop="1" x14ac:dyDescent="0.2">
      <c r="A18" s="254"/>
      <c r="B18" s="254"/>
      <c r="C18" s="255"/>
      <c r="D18" s="58">
        <v>511865.65</v>
      </c>
      <c r="E18" s="59">
        <f>IFERROR(TRUNC($D18*E17,2),"")</f>
        <v>0</v>
      </c>
      <c r="F18" s="59">
        <f>IFERROR(IF(SUM($E17:F17)=1,$D18-SUM($E18:E18),TRUNC($D18*F17,2)),"")</f>
        <v>0</v>
      </c>
      <c r="G18" s="59">
        <f>IFERROR(IF(SUM($E17:G17)=1,$D18-SUM($E18:F18),TRUNC($D18*G17,2)),"")</f>
        <v>0</v>
      </c>
      <c r="H18" s="59">
        <f>IFERROR(IF(SUM($E17:H17)=1,$D18-SUM($E18:G18),TRUNC($D18*H17,2)),"")</f>
        <v>0</v>
      </c>
      <c r="I18" s="59">
        <f>IFERROR(IF(SUM($E17:I17)=1,$D18-SUM($E18:H18),TRUNC($D18*I17,2)),"")</f>
        <v>0</v>
      </c>
      <c r="J18" s="59">
        <f>IFERROR(IF(SUM($E17:J17)=1,$D18-SUM($E18:I18),TRUNC($D18*J17,2)),"")</f>
        <v>0</v>
      </c>
      <c r="K18" s="59">
        <f>IFERROR(IF(SUM($E17:K17)=1,$D18-SUM($E18:J18),TRUNC($D18*K17,2)),"")</f>
        <v>0</v>
      </c>
      <c r="L18" s="59">
        <f>IFERROR(IF(SUM($E17:L17)=1,$D18-SUM($E18:K18),TRUNC($D18*L17,2)),"")</f>
        <v>0</v>
      </c>
      <c r="M18" s="59">
        <f>IFERROR(IF(SUM($E17:M17)=1,$D18-SUM($E18:L18),TRUNC($D18*M17,2)),"")</f>
        <v>0</v>
      </c>
      <c r="N18" s="59">
        <f>IFERROR(IF(SUM($E17:N17)=1,$D18-SUM($E18:M18),TRUNC($D18*N17,2)),"")</f>
        <v>0</v>
      </c>
      <c r="O18" s="59">
        <f>IFERROR(IF(SUM($E17:O17)=1,$D18-SUM($E18:N18),TRUNC($D18*O17,2)),"")</f>
        <v>0</v>
      </c>
      <c r="P18" s="59">
        <f>IFERROR(IF(SUM($E17:P17)=1,$D18-SUM($E18:O18),TRUNC($D18*P17,2)),"")</f>
        <v>0</v>
      </c>
      <c r="Q18" s="59">
        <f>IFERROR(IF(SUM($E17:Q17)=1,$D18-SUM($E18:P18),TRUNC($D18*Q17,2)),"")</f>
        <v>0</v>
      </c>
      <c r="R18" s="59">
        <f>IFERROR(IF(SUM($E17:R17)=1,$D18-SUM($E18:Q18),TRUNC($D18*R17,2)),"")</f>
        <v>179152.97</v>
      </c>
      <c r="S18" s="59">
        <f>IFERROR(IF(SUM($E17:S17)=1,$D18-SUM($E18:R18),TRUNC($D18*S17,2)),"")</f>
        <v>153559.69</v>
      </c>
      <c r="T18" s="59">
        <f>IFERROR(IF(SUM($E17:T17)=1,$D18-SUM($E18:S18),TRUNC($D18*T17,2)),"")</f>
        <v>102373.13</v>
      </c>
      <c r="U18" s="59">
        <f>IFERROR(IF(SUM($E17:U17)=1,$D18-SUM($E18:T18),TRUNC($D18*U17,2)),"")</f>
        <v>76779.859999999986</v>
      </c>
      <c r="V18" s="59">
        <f>IFERROR(IF(SUM($E17:V17)=1,$D18-SUM($E18:U18),TRUNC($D18*V17,2)),"")</f>
        <v>0</v>
      </c>
      <c r="W18" s="60"/>
      <c r="X18" s="61">
        <f t="shared" si="2"/>
        <v>511865.65</v>
      </c>
      <c r="Y18" s="57" t="str">
        <f t="shared" si="1"/>
        <v>OK</v>
      </c>
    </row>
    <row r="19" spans="1:25" ht="18" customHeight="1" thickBot="1" x14ac:dyDescent="0.25">
      <c r="A19" s="254" t="s">
        <v>20</v>
      </c>
      <c r="B19" s="254" t="s">
        <v>21</v>
      </c>
      <c r="C19" s="255">
        <v>0.1040351694950323</v>
      </c>
      <c r="D19" s="53">
        <v>1</v>
      </c>
      <c r="E19" s="239"/>
      <c r="F19" s="239"/>
      <c r="G19" s="239"/>
      <c r="H19" s="239"/>
      <c r="I19" s="239"/>
      <c r="J19" s="54">
        <v>0.05</v>
      </c>
      <c r="K19" s="54">
        <v>0.1</v>
      </c>
      <c r="L19" s="54">
        <v>0.15</v>
      </c>
      <c r="M19" s="54">
        <v>0.2</v>
      </c>
      <c r="N19" s="54">
        <v>0.2</v>
      </c>
      <c r="O19" s="54">
        <v>0.1</v>
      </c>
      <c r="P19" s="54">
        <v>0.1</v>
      </c>
      <c r="Q19" s="54">
        <v>0.1</v>
      </c>
      <c r="R19" s="239"/>
      <c r="S19" s="239"/>
      <c r="T19" s="239"/>
      <c r="U19" s="239"/>
      <c r="V19" s="239"/>
      <c r="W19" s="55"/>
      <c r="X19" s="56">
        <f t="shared" si="2"/>
        <v>0.99999999999999989</v>
      </c>
      <c r="Y19" s="57" t="str">
        <f t="shared" si="1"/>
        <v>OK</v>
      </c>
    </row>
    <row r="20" spans="1:25" ht="18" customHeight="1" thickTop="1" x14ac:dyDescent="0.2">
      <c r="A20" s="254"/>
      <c r="B20" s="254"/>
      <c r="C20" s="255"/>
      <c r="D20" s="58">
        <v>899276.47</v>
      </c>
      <c r="E20" s="59">
        <f>IFERROR(TRUNC($D20*E19,2),"")</f>
        <v>0</v>
      </c>
      <c r="F20" s="59">
        <f>IFERROR(IF(SUM($E19:F19)=1,$D20-SUM($E20:E20),TRUNC($D20*F19,2)),"")</f>
        <v>0</v>
      </c>
      <c r="G20" s="59">
        <f>IFERROR(IF(SUM($E19:G19)=1,$D20-SUM($E20:F20),TRUNC($D20*G19,2)),"")</f>
        <v>0</v>
      </c>
      <c r="H20" s="59">
        <f>IFERROR(IF(SUM($E19:H19)=1,$D20-SUM($E20:G20),TRUNC($D20*H19,2)),"")</f>
        <v>0</v>
      </c>
      <c r="I20" s="59">
        <f>IFERROR(IF(SUM($E19:I19)=1,$D20-SUM($E20:H20),TRUNC($D20*I19,2)),"")</f>
        <v>0</v>
      </c>
      <c r="J20" s="59">
        <f>IFERROR(IF(SUM($E19:J19)=1,$D20-SUM($E20:I20),TRUNC($D20*J19,2)),"")</f>
        <v>44963.82</v>
      </c>
      <c r="K20" s="59">
        <f>IFERROR(IF(SUM($E19:K19)=1,$D20-SUM($E20:J20),TRUNC($D20*K19,2)),"")</f>
        <v>89927.64</v>
      </c>
      <c r="L20" s="59">
        <f>IFERROR(IF(SUM($E19:L19)=1,$D20-SUM($E20:K20),TRUNC($D20*L19,2)),"")</f>
        <v>134891.47</v>
      </c>
      <c r="M20" s="59">
        <f>IFERROR(IF(SUM($E19:M19)=1,$D20-SUM($E20:L20),TRUNC($D20*M19,2)),"")</f>
        <v>179855.29</v>
      </c>
      <c r="N20" s="59">
        <f>IFERROR(IF(SUM($E19:N19)=1,$D20-SUM($E20:M20),TRUNC($D20*N19,2)),"")</f>
        <v>179855.29</v>
      </c>
      <c r="O20" s="59">
        <f>IFERROR(IF(SUM($E19:O19)=1,$D20-SUM($E20:N20),TRUNC($D20*O19,2)),"")</f>
        <v>89927.64</v>
      </c>
      <c r="P20" s="59">
        <f>IFERROR(IF(SUM($E19:P19)=1,$D20-SUM($E20:O20),TRUNC($D20*P19,2)),"")</f>
        <v>89927.64</v>
      </c>
      <c r="Q20" s="59">
        <f>IFERROR(IF(SUM($E19:Q19)=1,$D20-SUM($E20:P20),TRUNC($D20*Q19,2)),"")</f>
        <v>89927.679999999935</v>
      </c>
      <c r="R20" s="59">
        <f>IFERROR(IF(SUM($E19:R19)=1,$D20-SUM($E20:Q20),TRUNC($D20*R19,2)),"")</f>
        <v>0</v>
      </c>
      <c r="S20" s="59">
        <f>IFERROR(IF(SUM($E19:S19)=1,$D20-SUM($E20:R20),TRUNC($D20*S19,2)),"")</f>
        <v>0</v>
      </c>
      <c r="T20" s="59">
        <f>IFERROR(IF(SUM($E19:T19)=1,$D20-SUM($E20:S20),TRUNC($D20*T19,2)),"")</f>
        <v>0</v>
      </c>
      <c r="U20" s="59">
        <f>IFERROR(IF(SUM($E19:U19)=1,$D20-SUM($E20:T20),TRUNC($D20*U19,2)),"")</f>
        <v>0</v>
      </c>
      <c r="V20" s="59">
        <f>IFERROR(IF(SUM($E19:V19)=1,$D20-SUM($E20:U20),TRUNC($D20*V19,2)),"")</f>
        <v>0</v>
      </c>
      <c r="W20" s="59">
        <f>IFERROR(IF(SUM($E19:W19)=1,$D20-SUM($E20:V20),TRUNC($D20*W19,2)),"")</f>
        <v>0</v>
      </c>
      <c r="X20" s="61">
        <f t="shared" si="2"/>
        <v>899276.47</v>
      </c>
      <c r="Y20" s="57" t="str">
        <f t="shared" si="1"/>
        <v>OK</v>
      </c>
    </row>
    <row r="21" spans="1:25" ht="18" customHeight="1" thickBot="1" x14ac:dyDescent="0.25">
      <c r="A21" s="254" t="s">
        <v>22</v>
      </c>
      <c r="B21" s="254" t="s">
        <v>23</v>
      </c>
      <c r="C21" s="255">
        <v>7.6256602406218149E-2</v>
      </c>
      <c r="D21" s="53">
        <v>1</v>
      </c>
      <c r="E21" s="239"/>
      <c r="F21" s="239"/>
      <c r="G21" s="239"/>
      <c r="H21" s="239"/>
      <c r="I21" s="239"/>
      <c r="J21" s="54">
        <v>0.05</v>
      </c>
      <c r="K21" s="54">
        <v>0.1</v>
      </c>
      <c r="L21" s="54">
        <v>0.15</v>
      </c>
      <c r="M21" s="54">
        <v>0.2</v>
      </c>
      <c r="N21" s="54">
        <v>0.2</v>
      </c>
      <c r="O21" s="54">
        <v>0.1</v>
      </c>
      <c r="P21" s="54">
        <v>0.1</v>
      </c>
      <c r="Q21" s="54">
        <v>0.1</v>
      </c>
      <c r="R21" s="239"/>
      <c r="S21" s="239"/>
      <c r="T21" s="239"/>
      <c r="U21" s="239"/>
      <c r="V21" s="239"/>
      <c r="W21" s="55"/>
      <c r="X21" s="56">
        <f t="shared" si="2"/>
        <v>0.99999999999999989</v>
      </c>
      <c r="Y21" s="57" t="str">
        <f t="shared" si="1"/>
        <v>OK</v>
      </c>
    </row>
    <row r="22" spans="1:25" ht="18" customHeight="1" thickTop="1" x14ac:dyDescent="0.2">
      <c r="A22" s="254"/>
      <c r="B22" s="254"/>
      <c r="C22" s="255"/>
      <c r="D22" s="58">
        <v>659159.48</v>
      </c>
      <c r="E22" s="59">
        <f>IFERROR(TRUNC($D22*E21,2),"")</f>
        <v>0</v>
      </c>
      <c r="F22" s="59">
        <f>IFERROR(IF(SUM($E21:F21)=1,$D22-SUM($E22:E22),TRUNC($D22*F21,2)),"")</f>
        <v>0</v>
      </c>
      <c r="G22" s="59">
        <f>IFERROR(IF(SUM($E21:G21)=1,$D22-SUM($E22:F22),TRUNC($D22*G21,2)),"")</f>
        <v>0</v>
      </c>
      <c r="H22" s="59">
        <f>IFERROR(IF(SUM($E21:H21)=1,$D22-SUM($E22:G22),TRUNC($D22*H21,2)),"")</f>
        <v>0</v>
      </c>
      <c r="I22" s="59">
        <f>IFERROR(IF(SUM($E21:I21)=1,$D22-SUM($E22:H22),TRUNC($D22*I21,2)),"")</f>
        <v>0</v>
      </c>
      <c r="J22" s="59">
        <f>IFERROR(IF(SUM($E21:J21)=1,$D22-SUM($E22:I22),TRUNC($D22*J21,2)),"")</f>
        <v>32957.97</v>
      </c>
      <c r="K22" s="59">
        <f>IFERROR(IF(SUM($E21:K21)=1,$D22-SUM($E22:J22),TRUNC($D22*K21,2)),"")</f>
        <v>65915.94</v>
      </c>
      <c r="L22" s="59">
        <f>IFERROR(IF(SUM($E21:L21)=1,$D22-SUM($E22:K22),TRUNC($D22*L21,2)),"")</f>
        <v>98873.919999999998</v>
      </c>
      <c r="M22" s="59">
        <f>IFERROR(IF(SUM($E21:M21)=1,$D22-SUM($E22:L22),TRUNC($D22*M21,2)),"")</f>
        <v>131831.89000000001</v>
      </c>
      <c r="N22" s="59">
        <f>IFERROR(IF(SUM($E21:N21)=1,$D22-SUM($E22:M22),TRUNC($D22*N21,2)),"")</f>
        <v>131831.89000000001</v>
      </c>
      <c r="O22" s="59">
        <f>IFERROR(IF(SUM($E21:O21)=1,$D22-SUM($E22:N22),TRUNC($D22*O21,2)),"")</f>
        <v>65915.94</v>
      </c>
      <c r="P22" s="59">
        <f>IFERROR(IF(SUM($E21:P21)=1,$D22-SUM($E22:O22),TRUNC($D22*P21,2)),"")</f>
        <v>65915.94</v>
      </c>
      <c r="Q22" s="59">
        <f>IFERROR(IF(SUM($E21:Q21)=1,$D22-SUM($E22:P22),TRUNC($D22*Q21,2)),"")</f>
        <v>65915.989999999991</v>
      </c>
      <c r="R22" s="59">
        <f>IFERROR(IF(SUM($E21:R21)=1,$D22-SUM($E22:Q22),TRUNC($D22*R21,2)),"")</f>
        <v>0</v>
      </c>
      <c r="S22" s="59">
        <f>IFERROR(IF(SUM($E21:S21)=1,$D22-SUM($E22:R22),TRUNC($D22*S21,2)),"")</f>
        <v>0</v>
      </c>
      <c r="T22" s="59">
        <f>IFERROR(IF(SUM($E21:T21)=1,$D22-SUM($E22:S22),TRUNC($D22*T21,2)),"")</f>
        <v>0</v>
      </c>
      <c r="U22" s="59">
        <f>IFERROR(IF(SUM($E21:U21)=1,$D22-SUM($E22:T22),TRUNC($D22*U21,2)),"")</f>
        <v>0</v>
      </c>
      <c r="V22" s="59">
        <f>IFERROR(IF(SUM($E21:V21)=1,$D22-SUM($E22:U22),TRUNC($D22*V21,2)),"")</f>
        <v>0</v>
      </c>
      <c r="W22" s="59">
        <f>IFERROR(IF(SUM($E21:W21)=1,$D22-SUM($E22:V22),TRUNC($D22*W21,2)),"")</f>
        <v>0</v>
      </c>
      <c r="X22" s="61">
        <f t="shared" si="2"/>
        <v>659159.48</v>
      </c>
      <c r="Y22" s="57" t="str">
        <f t="shared" si="1"/>
        <v>OK</v>
      </c>
    </row>
    <row r="23" spans="1:25" ht="18" customHeight="1" thickBot="1" x14ac:dyDescent="0.25">
      <c r="A23" s="254" t="s">
        <v>24</v>
      </c>
      <c r="B23" s="254" t="s">
        <v>25</v>
      </c>
      <c r="C23" s="255">
        <v>7.9101775552791909E-2</v>
      </c>
      <c r="D23" s="53">
        <v>1</v>
      </c>
      <c r="E23" s="239"/>
      <c r="F23" s="239"/>
      <c r="G23" s="239"/>
      <c r="H23" s="239"/>
      <c r="I23" s="239"/>
      <c r="J23" s="239"/>
      <c r="K23" s="239"/>
      <c r="L23" s="239"/>
      <c r="M23" s="239"/>
      <c r="N23" s="239"/>
      <c r="O23" s="54">
        <v>0.3</v>
      </c>
      <c r="P23" s="54">
        <v>0.3</v>
      </c>
      <c r="Q23" s="54">
        <v>0.25</v>
      </c>
      <c r="R23" s="54">
        <v>0.15</v>
      </c>
      <c r="S23" s="239"/>
      <c r="T23" s="239"/>
      <c r="U23" s="239"/>
      <c r="V23" s="239"/>
      <c r="W23" s="55"/>
      <c r="X23" s="56">
        <f t="shared" si="2"/>
        <v>1</v>
      </c>
      <c r="Y23" s="57" t="str">
        <f t="shared" si="1"/>
        <v>OK</v>
      </c>
    </row>
    <row r="24" spans="1:25" ht="18" customHeight="1" thickTop="1" x14ac:dyDescent="0.2">
      <c r="A24" s="254"/>
      <c r="B24" s="254"/>
      <c r="C24" s="255"/>
      <c r="D24" s="58">
        <v>683753.06</v>
      </c>
      <c r="E24" s="59">
        <f>IFERROR(TRUNC($D24*E23,2),"")</f>
        <v>0</v>
      </c>
      <c r="F24" s="59">
        <f>IFERROR(IF(SUM($E23:F23)=1,$D24-SUM($E24:E24),TRUNC($D24*F23,2)),"")</f>
        <v>0</v>
      </c>
      <c r="G24" s="59">
        <f>IFERROR(IF(SUM($E23:G23)=1,$D24-SUM($E24:F24),TRUNC($D24*G23,2)),"")</f>
        <v>0</v>
      </c>
      <c r="H24" s="59">
        <f>IFERROR(IF(SUM($E23:H23)=1,$D24-SUM($E24:G24),TRUNC($D24*H23,2)),"")</f>
        <v>0</v>
      </c>
      <c r="I24" s="59">
        <f>IFERROR(IF(SUM($E23:I23)=1,$D24-SUM($E24:H24),TRUNC($D24*I23,2)),"")</f>
        <v>0</v>
      </c>
      <c r="J24" s="59">
        <f>IFERROR(IF(SUM($E23:J23)=1,$D24-SUM($E24:I24),TRUNC($D24*J23,2)),"")</f>
        <v>0</v>
      </c>
      <c r="K24" s="59">
        <f>IFERROR(IF(SUM($E23:K23)=1,$D24-SUM($E24:J24),TRUNC($D24*K23,2)),"")</f>
        <v>0</v>
      </c>
      <c r="L24" s="59">
        <f>IFERROR(IF(SUM($E23:L23)=1,$D24-SUM($E24:K24),TRUNC($D24*L23,2)),"")</f>
        <v>0</v>
      </c>
      <c r="M24" s="59">
        <f>IFERROR(IF(SUM($E23:M23)=1,$D24-SUM($E24:L24),TRUNC($D24*M23,2)),"")</f>
        <v>0</v>
      </c>
      <c r="N24" s="59">
        <f>IFERROR(IF(SUM($E23:N23)=1,$D24-SUM($E24:M24),TRUNC($D24*N23,2)),"")</f>
        <v>0</v>
      </c>
      <c r="O24" s="59">
        <f>IFERROR(IF(SUM($E23:O23)=1,$D24-SUM($E24:N24),TRUNC($D24*O23,2)),"")</f>
        <v>205125.91</v>
      </c>
      <c r="P24" s="59">
        <f>IFERROR(IF(SUM($E23:P23)=1,$D24-SUM($E24:O24),TRUNC($D24*P23,2)),"")</f>
        <v>205125.91</v>
      </c>
      <c r="Q24" s="59">
        <f>IFERROR(IF(SUM($E23:Q23)=1,$D24-SUM($E24:P24),TRUNC($D24*Q23,2)),"")</f>
        <v>170938.26</v>
      </c>
      <c r="R24" s="59">
        <f>IFERROR(IF(SUM($E23:R23)=1,$D24-SUM($E24:Q24),TRUNC($D24*R23,2)),"")</f>
        <v>102562.97999999998</v>
      </c>
      <c r="S24" s="59">
        <f>IFERROR(IF(SUM($E23:S23)=1,$D24-SUM($E24:R24),TRUNC($D24*S23,2)),"")</f>
        <v>0</v>
      </c>
      <c r="T24" s="59">
        <f>IFERROR(IF(SUM($E23:T23)=1,$D24-SUM($E24:S24),TRUNC($D24*T23,2)),"")</f>
        <v>0</v>
      </c>
      <c r="U24" s="59">
        <f>IFERROR(IF(SUM($E23:U23)=1,$D24-SUM($E24:T24),TRUNC($D24*U23,2)),"")</f>
        <v>0</v>
      </c>
      <c r="V24" s="59">
        <f>IFERROR(IF(SUM($E23:V23)=1,$D24-SUM($E24:U24),TRUNC($D24*V23,2)),"")</f>
        <v>0</v>
      </c>
      <c r="W24" s="59">
        <f>IFERROR(IF(SUM($E23:W23)=1,$D24-SUM($E24:V24),TRUNC($D24*W23,2)),"")</f>
        <v>0</v>
      </c>
      <c r="X24" s="61">
        <f t="shared" si="2"/>
        <v>683753.06</v>
      </c>
      <c r="Y24" s="57" t="str">
        <f t="shared" si="1"/>
        <v>OK</v>
      </c>
    </row>
    <row r="25" spans="1:25" ht="18" customHeight="1" thickBot="1" x14ac:dyDescent="0.25">
      <c r="A25" s="254" t="s">
        <v>26</v>
      </c>
      <c r="B25" s="254" t="s">
        <v>27</v>
      </c>
      <c r="C25" s="255">
        <v>3.1567256207238069E-2</v>
      </c>
      <c r="D25" s="53">
        <v>1</v>
      </c>
      <c r="E25" s="239"/>
      <c r="F25" s="54">
        <v>0.3</v>
      </c>
      <c r="G25" s="54">
        <v>0.3</v>
      </c>
      <c r="H25" s="54">
        <v>0.25</v>
      </c>
      <c r="I25" s="54">
        <v>0.15</v>
      </c>
      <c r="J25" s="239"/>
      <c r="K25" s="239"/>
      <c r="L25" s="239"/>
      <c r="M25" s="239"/>
      <c r="N25" s="239"/>
      <c r="O25" s="239"/>
      <c r="P25" s="239"/>
      <c r="Q25" s="239"/>
      <c r="R25" s="239"/>
      <c r="S25" s="239"/>
      <c r="T25" s="239"/>
      <c r="U25" s="239"/>
      <c r="V25" s="239"/>
      <c r="W25" s="55"/>
      <c r="X25" s="56">
        <f t="shared" si="2"/>
        <v>1</v>
      </c>
      <c r="Y25" s="57" t="str">
        <f t="shared" si="1"/>
        <v>OK</v>
      </c>
    </row>
    <row r="26" spans="1:25" ht="18" customHeight="1" thickTop="1" x14ac:dyDescent="0.2">
      <c r="A26" s="254"/>
      <c r="B26" s="254"/>
      <c r="C26" s="255"/>
      <c r="D26" s="58">
        <v>272866.28999999998</v>
      </c>
      <c r="E26" s="59">
        <f>IFERROR(TRUNC($D26*E25,2),"")</f>
        <v>0</v>
      </c>
      <c r="F26" s="59">
        <f>IFERROR(IF(SUM($E25:F25)=1,$D26-SUM($E26:E26),TRUNC($D26*F25,2)),"")</f>
        <v>81859.88</v>
      </c>
      <c r="G26" s="59">
        <f>IFERROR(IF(SUM($E25:G25)=1,$D26-SUM($E26:F26),TRUNC($D26*G25,2)),"")</f>
        <v>81859.88</v>
      </c>
      <c r="H26" s="59">
        <f>IFERROR(IF(SUM($E25:H25)=1,$D26-SUM($E26:G26),TRUNC($D26*H25,2)),"")</f>
        <v>68216.570000000007</v>
      </c>
      <c r="I26" s="59">
        <f>IFERROR(IF(SUM($E25:I25)=1,$D26-SUM($E26:H26),TRUNC($D26*I25,2)),"")</f>
        <v>40929.959999999963</v>
      </c>
      <c r="J26" s="59">
        <f>IFERROR(IF(SUM($E25:J25)=1,$D26-SUM($E26:I26),TRUNC($D26*J25,2)),"")</f>
        <v>0</v>
      </c>
      <c r="K26" s="59">
        <f>IFERROR(IF(SUM($E25:K25)=1,$D26-SUM($E26:J26),TRUNC($D26*K25,2)),"")</f>
        <v>0</v>
      </c>
      <c r="L26" s="59">
        <f>IFERROR(IF(SUM($E25:L25)=1,$D26-SUM($E26:K26),TRUNC($D26*L25,2)),"")</f>
        <v>0</v>
      </c>
      <c r="M26" s="59">
        <f>IFERROR(IF(SUM($E25:M25)=1,$D26-SUM($E26:L26),TRUNC($D26*M25,2)),"")</f>
        <v>0</v>
      </c>
      <c r="N26" s="59">
        <f>IFERROR(IF(SUM($E25:N25)=1,$D26-SUM($E26:M26),TRUNC($D26*N25,2)),"")</f>
        <v>0</v>
      </c>
      <c r="O26" s="59">
        <f>IFERROR(IF(SUM($E25:O25)=1,$D26-SUM($E26:N26),TRUNC($D26*O25,2)),"")</f>
        <v>0</v>
      </c>
      <c r="P26" s="59">
        <f>IFERROR(IF(SUM($E25:P25)=1,$D26-SUM($E26:O26),TRUNC($D26*P25,2)),"")</f>
        <v>0</v>
      </c>
      <c r="Q26" s="59">
        <f>IFERROR(IF(SUM($E25:Q25)=1,$D26-SUM($E26:P26),TRUNC($D26*Q25,2)),"")</f>
        <v>0</v>
      </c>
      <c r="R26" s="59">
        <f>IFERROR(IF(SUM($E25:R25)=1,$D26-SUM($E26:Q26),TRUNC($D26*R25,2)),"")</f>
        <v>0</v>
      </c>
      <c r="S26" s="59">
        <f>IFERROR(IF(SUM($E25:S25)=1,$D26-SUM($E26:R26),TRUNC($D26*S25,2)),"")</f>
        <v>0</v>
      </c>
      <c r="T26" s="59">
        <f>IFERROR(IF(SUM($E25:T25)=1,$D26-SUM($E26:S26),TRUNC($D26*T25,2)),"")</f>
        <v>0</v>
      </c>
      <c r="U26" s="59">
        <f>IFERROR(IF(SUM($E25:U25)=1,$D26-SUM($E26:T26),TRUNC($D26*U25,2)),"")</f>
        <v>0</v>
      </c>
      <c r="V26" s="59">
        <f>IFERROR(IF(SUM($E25:V25)=1,$D26-SUM($E26:U26),TRUNC($D26*V25,2)),"")</f>
        <v>0</v>
      </c>
      <c r="W26" s="60"/>
      <c r="X26" s="61">
        <f t="shared" si="2"/>
        <v>272866.28999999998</v>
      </c>
      <c r="Y26" s="57" t="str">
        <f t="shared" si="1"/>
        <v>OK</v>
      </c>
    </row>
    <row r="27" spans="1:25" ht="18" customHeight="1" thickBot="1" x14ac:dyDescent="0.25">
      <c r="A27" s="254" t="s">
        <v>28</v>
      </c>
      <c r="B27" s="254" t="s">
        <v>29</v>
      </c>
      <c r="C27" s="255">
        <v>2.1022340853672161E-2</v>
      </c>
      <c r="D27" s="53">
        <v>1</v>
      </c>
      <c r="E27" s="239"/>
      <c r="F27" s="239"/>
      <c r="G27" s="54">
        <v>0.4</v>
      </c>
      <c r="H27" s="54">
        <v>0.3</v>
      </c>
      <c r="I27" s="54">
        <v>0.3</v>
      </c>
      <c r="J27" s="239"/>
      <c r="K27" s="239"/>
      <c r="L27" s="239"/>
      <c r="M27" s="239"/>
      <c r="N27" s="239"/>
      <c r="O27" s="239"/>
      <c r="P27" s="239"/>
      <c r="Q27" s="239"/>
      <c r="R27" s="239"/>
      <c r="S27" s="239"/>
      <c r="T27" s="239"/>
      <c r="U27" s="239"/>
      <c r="V27" s="239"/>
      <c r="W27" s="55"/>
      <c r="X27" s="56">
        <f t="shared" si="2"/>
        <v>1</v>
      </c>
      <c r="Y27" s="57" t="str">
        <f t="shared" si="1"/>
        <v>OK</v>
      </c>
    </row>
    <row r="28" spans="1:25" ht="18" customHeight="1" thickTop="1" x14ac:dyDescent="0.2">
      <c r="A28" s="254"/>
      <c r="B28" s="254"/>
      <c r="C28" s="255"/>
      <c r="D28" s="58">
        <v>181716.4</v>
      </c>
      <c r="E28" s="59">
        <f>IFERROR(TRUNC($D28*E27,2),"")</f>
        <v>0</v>
      </c>
      <c r="F28" s="59">
        <f>IFERROR(IF(SUM($E27:F27)=1,$D28-SUM($E28:E28),TRUNC($D28*F27,2)),"")</f>
        <v>0</v>
      </c>
      <c r="G28" s="59">
        <f>IFERROR(IF(SUM($E27:G27)=1,$D28-SUM($E28:F28),TRUNC($D28*G27,2)),"")</f>
        <v>72686.559999999998</v>
      </c>
      <c r="H28" s="59">
        <f>IFERROR(IF(SUM($E27:H27)=1,$D28-SUM($E28:G28),TRUNC($D28*H27,2)),"")</f>
        <v>54514.92</v>
      </c>
      <c r="I28" s="59">
        <f>IFERROR(IF(SUM($E27:I27)=1,$D28-SUM($E28:H28),TRUNC($D28*I27,2)),"")</f>
        <v>54514.92</v>
      </c>
      <c r="J28" s="59">
        <f>IFERROR(IF(SUM($E27:J27)=1,$D28-SUM($E28:I28),TRUNC($D28*J27,2)),"")</f>
        <v>0</v>
      </c>
      <c r="K28" s="59">
        <f>IFERROR(IF(SUM($E27:K27)=1,$D28-SUM($E28:J28),TRUNC($D28*K27,2)),"")</f>
        <v>0</v>
      </c>
      <c r="L28" s="59">
        <f>IFERROR(IF(SUM($E27:L27)=1,$D28-SUM($E28:K28),TRUNC($D28*L27,2)),"")</f>
        <v>0</v>
      </c>
      <c r="M28" s="59">
        <f>IFERROR(IF(SUM($E27:M27)=1,$D28-SUM($E28:L28),TRUNC($D28*M27,2)),"")</f>
        <v>0</v>
      </c>
      <c r="N28" s="59">
        <f>IFERROR(IF(SUM($E27:N27)=1,$D28-SUM($E28:M28),TRUNC($D28*N27,2)),"")</f>
        <v>0</v>
      </c>
      <c r="O28" s="59">
        <f>IFERROR(IF(SUM($E27:O27)=1,$D28-SUM($E28:N28),TRUNC($D28*O27,2)),"")</f>
        <v>0</v>
      </c>
      <c r="P28" s="59">
        <f>IFERROR(IF(SUM($E27:P27)=1,$D28-SUM($E28:O28),TRUNC($D28*P27,2)),"")</f>
        <v>0</v>
      </c>
      <c r="Q28" s="59">
        <f>IFERROR(IF(SUM($E27:Q27)=1,$D28-SUM($E28:P28),TRUNC($D28*Q27,2)),"")</f>
        <v>0</v>
      </c>
      <c r="R28" s="59">
        <f>IFERROR(IF(SUM($E27:R27)=1,$D28-SUM($E28:Q28),TRUNC($D28*R27,2)),"")</f>
        <v>0</v>
      </c>
      <c r="S28" s="59">
        <f>IFERROR(IF(SUM($E27:S27)=1,$D28-SUM($E28:R28),TRUNC($D28*S27,2)),"")</f>
        <v>0</v>
      </c>
      <c r="T28" s="59">
        <f>IFERROR(IF(SUM($E27:T27)=1,$D28-SUM($E28:S28),TRUNC($D28*T27,2)),"")</f>
        <v>0</v>
      </c>
      <c r="U28" s="59">
        <f>IFERROR(IF(SUM($E27:U27)=1,$D28-SUM($E28:T28),TRUNC($D28*U27,2)),"")</f>
        <v>0</v>
      </c>
      <c r="V28" s="59">
        <f>IFERROR(IF(SUM($E27:V27)=1,$D28-SUM($E28:U28),TRUNC($D28*V27,2)),"")</f>
        <v>0</v>
      </c>
      <c r="W28" s="59">
        <f>IFERROR(IF(SUM($E27:W27)=1,$D28-SUM($E28:V28),TRUNC($D28*W27,2)),"")</f>
        <v>0</v>
      </c>
      <c r="X28" s="61">
        <f t="shared" si="2"/>
        <v>181716.4</v>
      </c>
      <c r="Y28" s="57" t="str">
        <f t="shared" si="1"/>
        <v>OK</v>
      </c>
    </row>
    <row r="29" spans="1:25" ht="18" customHeight="1" thickBot="1" x14ac:dyDescent="0.25">
      <c r="A29" s="254" t="s">
        <v>30</v>
      </c>
      <c r="B29" s="254" t="s">
        <v>31</v>
      </c>
      <c r="C29" s="255">
        <v>5.9175200228285936E-2</v>
      </c>
      <c r="D29" s="53">
        <v>1</v>
      </c>
      <c r="E29" s="239"/>
      <c r="F29" s="239"/>
      <c r="G29" s="239"/>
      <c r="H29" s="239"/>
      <c r="I29" s="239"/>
      <c r="J29" s="239"/>
      <c r="K29" s="239"/>
      <c r="L29" s="239"/>
      <c r="M29" s="239"/>
      <c r="N29" s="239"/>
      <c r="O29" s="239"/>
      <c r="P29" s="239"/>
      <c r="Q29" s="239"/>
      <c r="R29" s="239"/>
      <c r="S29" s="54">
        <v>0.4</v>
      </c>
      <c r="T29" s="54">
        <v>0.3</v>
      </c>
      <c r="U29" s="54">
        <v>0.3</v>
      </c>
      <c r="V29" s="239"/>
      <c r="W29" s="55"/>
      <c r="X29" s="56">
        <f t="shared" si="2"/>
        <v>1</v>
      </c>
      <c r="Y29" s="57" t="str">
        <f t="shared" si="1"/>
        <v>OK</v>
      </c>
    </row>
    <row r="30" spans="1:25" ht="18" customHeight="1" thickTop="1" x14ac:dyDescent="0.2">
      <c r="A30" s="254"/>
      <c r="B30" s="254"/>
      <c r="C30" s="255"/>
      <c r="D30" s="58">
        <v>511508.42</v>
      </c>
      <c r="E30" s="59">
        <f>IFERROR(TRUNC($D30*E29,2),"")</f>
        <v>0</v>
      </c>
      <c r="F30" s="59">
        <f>IFERROR(IF(SUM($E29:F29)=1,$D30-SUM($E30:E30),TRUNC($D30*F29,2)),"")</f>
        <v>0</v>
      </c>
      <c r="G30" s="59">
        <f>IFERROR(IF(SUM($E29:G29)=1,$D30-SUM($E30:F30),TRUNC($D30*G29,2)),"")</f>
        <v>0</v>
      </c>
      <c r="H30" s="59">
        <f>IFERROR(IF(SUM($E29:H29)=1,$D30-SUM($E30:G30),TRUNC($D30*H29,2)),"")</f>
        <v>0</v>
      </c>
      <c r="I30" s="59">
        <f>IFERROR(IF(SUM($E29:I29)=1,$D30-SUM($E30:H30),TRUNC($D30*I29,2)),"")</f>
        <v>0</v>
      </c>
      <c r="J30" s="59">
        <f>IFERROR(IF(SUM($E29:J29)=1,$D30-SUM($E30:I30),TRUNC($D30*J29,2)),"")</f>
        <v>0</v>
      </c>
      <c r="K30" s="59">
        <f>IFERROR(IF(SUM($E29:K29)=1,$D30-SUM($E30:J30),TRUNC($D30*K29,2)),"")</f>
        <v>0</v>
      </c>
      <c r="L30" s="59">
        <f>IFERROR(IF(SUM($E29:L29)=1,$D30-SUM($E30:K30),TRUNC($D30*L29,2)),"")</f>
        <v>0</v>
      </c>
      <c r="M30" s="59">
        <f>IFERROR(IF(SUM($E29:M29)=1,$D30-SUM($E30:L30),TRUNC($D30*M29,2)),"")</f>
        <v>0</v>
      </c>
      <c r="N30" s="59">
        <f>IFERROR(IF(SUM($E29:N29)=1,$D30-SUM($E30:M30),TRUNC($D30*N29,2)),"")</f>
        <v>0</v>
      </c>
      <c r="O30" s="59">
        <f>IFERROR(IF(SUM($E29:O29)=1,$D30-SUM($E30:N30),TRUNC($D30*O29,2)),"")</f>
        <v>0</v>
      </c>
      <c r="P30" s="59">
        <f>IFERROR(IF(SUM($E29:P29)=1,$D30-SUM($E30:O30),TRUNC($D30*P29,2)),"")</f>
        <v>0</v>
      </c>
      <c r="Q30" s="59">
        <f>IFERROR(IF(SUM($E29:Q29)=1,$D30-SUM($E30:P30),TRUNC($D30*Q29,2)),"")</f>
        <v>0</v>
      </c>
      <c r="R30" s="59">
        <f>IFERROR(IF(SUM($E29:R29)=1,$D30-SUM($E30:Q30),TRUNC($D30*R29,2)),"")</f>
        <v>0</v>
      </c>
      <c r="S30" s="59">
        <f>IFERROR(IF(SUM($E29:S29)=1,$D30-SUM($E30:R30),TRUNC($D30*S29,2)),"")</f>
        <v>204603.36</v>
      </c>
      <c r="T30" s="59">
        <f>IFERROR(IF(SUM($E29:T29)=1,$D30-SUM($E30:S30),TRUNC($D30*T29,2)),"")</f>
        <v>153452.51999999999</v>
      </c>
      <c r="U30" s="59">
        <f>IFERROR(IF(SUM($E29:U29)=1,$D30-SUM($E30:T30),TRUNC($D30*U29,2)),"")</f>
        <v>153452.53999999998</v>
      </c>
      <c r="V30" s="59">
        <f>IFERROR(IF(SUM($E29:V29)=1,$D30-SUM($E30:U30),TRUNC($D30*V29,2)),"")</f>
        <v>0</v>
      </c>
      <c r="W30" s="60"/>
      <c r="X30" s="61">
        <f t="shared" si="2"/>
        <v>511508.42</v>
      </c>
      <c r="Y30" s="57" t="str">
        <f t="shared" si="1"/>
        <v>OK</v>
      </c>
    </row>
    <row r="31" spans="1:25" ht="18" customHeight="1" thickBot="1" x14ac:dyDescent="0.25">
      <c r="A31" s="254" t="s">
        <v>32</v>
      </c>
      <c r="B31" s="254" t="s">
        <v>33</v>
      </c>
      <c r="C31" s="255">
        <v>2.3655865782776409E-3</v>
      </c>
      <c r="D31" s="53">
        <v>1</v>
      </c>
      <c r="E31" s="239"/>
      <c r="F31" s="239"/>
      <c r="G31" s="239"/>
      <c r="H31" s="239"/>
      <c r="I31" s="239"/>
      <c r="J31" s="239"/>
      <c r="K31" s="239"/>
      <c r="L31" s="239"/>
      <c r="M31" s="239"/>
      <c r="N31" s="239"/>
      <c r="O31" s="239"/>
      <c r="P31" s="239"/>
      <c r="Q31" s="239"/>
      <c r="R31" s="239"/>
      <c r="S31" s="239"/>
      <c r="T31" s="239"/>
      <c r="U31" s="54">
        <v>1</v>
      </c>
      <c r="V31" s="239"/>
      <c r="W31" s="55"/>
      <c r="X31" s="56">
        <f t="shared" si="2"/>
        <v>1</v>
      </c>
      <c r="Y31" s="57" t="str">
        <f t="shared" si="1"/>
        <v>OK</v>
      </c>
    </row>
    <row r="32" spans="1:25" ht="18" customHeight="1" thickTop="1" x14ac:dyDescent="0.2">
      <c r="A32" s="254"/>
      <c r="B32" s="254"/>
      <c r="C32" s="255"/>
      <c r="D32" s="58">
        <v>20448.05</v>
      </c>
      <c r="E32" s="59">
        <f>IFERROR(TRUNC($D32*E31,2),"")</f>
        <v>0</v>
      </c>
      <c r="F32" s="59">
        <f>IFERROR(IF(SUM($E31:F31)=1,$D32-SUM($E32:E32),TRUNC($D32*F31,2)),"")</f>
        <v>0</v>
      </c>
      <c r="G32" s="59">
        <f>IFERROR(IF(SUM($E31:G31)=1,$D32-SUM($E32:F32),TRUNC($D32*G31,2)),"")</f>
        <v>0</v>
      </c>
      <c r="H32" s="59">
        <f>IFERROR(IF(SUM($E31:H31)=1,$D32-SUM($E32:G32),TRUNC($D32*H31,2)),"")</f>
        <v>0</v>
      </c>
      <c r="I32" s="59">
        <f>IFERROR(IF(SUM($E31:I31)=1,$D32-SUM($E32:H32),TRUNC($D32*I31,2)),"")</f>
        <v>0</v>
      </c>
      <c r="J32" s="59">
        <f>IFERROR(IF(SUM($E31:J31)=1,$D32-SUM($E32:I32),TRUNC($D32*J31,2)),"")</f>
        <v>0</v>
      </c>
      <c r="K32" s="59">
        <f>IFERROR(IF(SUM($E31:K31)=1,$D32-SUM($E32:J32),TRUNC($D32*K31,2)),"")</f>
        <v>0</v>
      </c>
      <c r="L32" s="59">
        <f>IFERROR(IF(SUM($E31:L31)=1,$D32-SUM($E32:K32),TRUNC($D32*L31,2)),"")</f>
        <v>0</v>
      </c>
      <c r="M32" s="59">
        <f>IFERROR(IF(SUM($E31:M31)=1,$D32-SUM($E32:L32),TRUNC($D32*M31,2)),"")</f>
        <v>0</v>
      </c>
      <c r="N32" s="59">
        <f>IFERROR(IF(SUM($E31:N31)=1,$D32-SUM($E32:M32),TRUNC($D32*N31,2)),"")</f>
        <v>0</v>
      </c>
      <c r="O32" s="59">
        <f>IFERROR(IF(SUM($E31:O31)=1,$D32-SUM($E32:N32),TRUNC($D32*O31,2)),"")</f>
        <v>0</v>
      </c>
      <c r="P32" s="59">
        <f>IFERROR(IF(SUM($E31:P31)=1,$D32-SUM($E32:O32),TRUNC($D32*P31,2)),"")</f>
        <v>0</v>
      </c>
      <c r="Q32" s="59">
        <f>IFERROR(IF(SUM($E31:Q31)=1,$D32-SUM($E32:P32),TRUNC($D32*Q31,2)),"")</f>
        <v>0</v>
      </c>
      <c r="R32" s="59">
        <f>IFERROR(IF(SUM($E31:R31)=1,$D32-SUM($E32:Q32),TRUNC($D32*R31,2)),"")</f>
        <v>0</v>
      </c>
      <c r="S32" s="59">
        <f>IFERROR(IF(SUM($E31:S31)=1,$D32-SUM($E32:R32),TRUNC($D32*S31,2)),"")</f>
        <v>0</v>
      </c>
      <c r="T32" s="59">
        <f>IFERROR(IF(SUM($E31:T31)=1,$D32-SUM($E32:S32),TRUNC($D32*T31,2)),"")</f>
        <v>0</v>
      </c>
      <c r="U32" s="59">
        <f>IFERROR(IF(SUM($E31:U31)=1,$D32-SUM($E32:T32),TRUNC($D32*U31,2)),"")</f>
        <v>20448.05</v>
      </c>
      <c r="V32" s="59">
        <f>IFERROR(IF(SUM($E31:V31)=1,$D32-SUM($E32:U32),TRUNC($D32*V31,2)),"")</f>
        <v>0</v>
      </c>
      <c r="W32" s="60"/>
      <c r="X32" s="61">
        <f t="shared" si="2"/>
        <v>20448.05</v>
      </c>
      <c r="Y32" s="57" t="str">
        <f t="shared" si="1"/>
        <v>OK</v>
      </c>
    </row>
    <row r="33" spans="1:25" ht="18" customHeight="1" thickBot="1" x14ac:dyDescent="0.25">
      <c r="A33" s="254" t="s">
        <v>34</v>
      </c>
      <c r="B33" s="254" t="s">
        <v>35</v>
      </c>
      <c r="C33" s="255">
        <v>2.6082265881003541E-2</v>
      </c>
      <c r="D33" s="53">
        <v>1</v>
      </c>
      <c r="E33" s="239"/>
      <c r="F33" s="239"/>
      <c r="G33" s="54">
        <v>0.26</v>
      </c>
      <c r="H33" s="54"/>
      <c r="I33" s="54"/>
      <c r="J33" s="54"/>
      <c r="K33" s="54"/>
      <c r="L33" s="54"/>
      <c r="M33" s="54"/>
      <c r="N33" s="54">
        <v>0.74</v>
      </c>
      <c r="O33" s="239"/>
      <c r="P33" s="239"/>
      <c r="Q33" s="239"/>
      <c r="R33" s="239"/>
      <c r="S33" s="239"/>
      <c r="T33" s="239"/>
      <c r="U33" s="239"/>
      <c r="V33" s="239"/>
      <c r="W33" s="55"/>
      <c r="X33" s="56">
        <f t="shared" si="2"/>
        <v>1</v>
      </c>
      <c r="Y33" s="57" t="str">
        <f t="shared" si="1"/>
        <v>OK</v>
      </c>
    </row>
    <row r="34" spans="1:25" ht="18" customHeight="1" thickTop="1" x14ac:dyDescent="0.2">
      <c r="A34" s="254"/>
      <c r="B34" s="254"/>
      <c r="C34" s="255"/>
      <c r="D34" s="58">
        <v>225454.22</v>
      </c>
      <c r="E34" s="59">
        <f>IFERROR(TRUNC($D34*E33,2),"")</f>
        <v>0</v>
      </c>
      <c r="F34" s="59">
        <f>IFERROR(IF(SUM($E33:F33)=1,$D34-SUM($E34:E34),TRUNC($D34*F33,2)),"")</f>
        <v>0</v>
      </c>
      <c r="G34" s="59">
        <f>IFERROR(IF(SUM($E33:G33)=1,$D34-SUM($E34:F34),TRUNC($D34*G33,2)),"")</f>
        <v>58618.09</v>
      </c>
      <c r="H34" s="59">
        <f>IFERROR(IF(SUM($E33:H33)=1,$D34-SUM($E34:G34),TRUNC($D34*H33,2)),"")</f>
        <v>0</v>
      </c>
      <c r="I34" s="59">
        <f>IFERROR(IF(SUM($E33:I33)=1,$D34-SUM($E34:H34),TRUNC($D34*I33,2)),"")</f>
        <v>0</v>
      </c>
      <c r="J34" s="59">
        <f>IFERROR(IF(SUM($E33:J33)=1,$D34-SUM($E34:I34),TRUNC($D34*J33,2)),"")</f>
        <v>0</v>
      </c>
      <c r="K34" s="59">
        <f>IFERROR(IF(SUM($E33:K33)=1,$D34-SUM($E34:J34),TRUNC($D34*K33,2)),"")</f>
        <v>0</v>
      </c>
      <c r="L34" s="59">
        <f>IFERROR(IF(SUM($E33:L33)=1,$D34-SUM($E34:K34),TRUNC($D34*L33,2)),"")</f>
        <v>0</v>
      </c>
      <c r="M34" s="59">
        <f>IFERROR(IF(SUM($E33:M33)=1,$D34-SUM($E34:L34),TRUNC($D34*M33,2)),"")</f>
        <v>0</v>
      </c>
      <c r="N34" s="59">
        <f>IFERROR(IF(SUM($E33:N33)=1,$D34-SUM($E34:M34),TRUNC($D34*N33,2)),"")</f>
        <v>166836.13</v>
      </c>
      <c r="O34" s="59">
        <f>IFERROR(IF(SUM($E33:O33)=1,$D34-SUM($E34:N34),TRUNC($D34*O33,2)),"")</f>
        <v>0</v>
      </c>
      <c r="P34" s="59">
        <f>IFERROR(IF(SUM($E33:P33)=1,$D34-SUM($E34:O34),TRUNC($D34*P33,2)),"")</f>
        <v>0</v>
      </c>
      <c r="Q34" s="59">
        <f>IFERROR(IF(SUM($E33:Q33)=1,$D34-SUM($E34:P34),TRUNC($D34*Q33,2)),"")</f>
        <v>0</v>
      </c>
      <c r="R34" s="59">
        <f>IFERROR(IF(SUM($E33:R33)=1,$D34-SUM($E34:Q34),TRUNC($D34*R33,2)),"")</f>
        <v>0</v>
      </c>
      <c r="S34" s="59">
        <f>IFERROR(IF(SUM($E33:S33)=1,$D34-SUM($E34:R34),TRUNC($D34*S33,2)),"")</f>
        <v>0</v>
      </c>
      <c r="T34" s="59">
        <f>IFERROR(IF(SUM($E33:T33)=1,$D34-SUM($E34:S34),TRUNC($D34*T33,2)),"")</f>
        <v>0</v>
      </c>
      <c r="U34" s="59">
        <f>IFERROR(IF(SUM($E33:U33)=1,$D34-SUM($E34:T34),TRUNC($D34*U33,2)),"")</f>
        <v>0</v>
      </c>
      <c r="V34" s="59">
        <f>IFERROR(IF(SUM($E33:V33)=1,$D34-SUM($E34:U34),TRUNC($D34*V33,2)),"")</f>
        <v>0</v>
      </c>
      <c r="W34" s="60"/>
      <c r="X34" s="61">
        <f t="shared" si="2"/>
        <v>225454.22</v>
      </c>
      <c r="Y34" s="57" t="str">
        <f t="shared" si="1"/>
        <v>OK</v>
      </c>
    </row>
    <row r="35" spans="1:25" ht="18" customHeight="1" thickBot="1" x14ac:dyDescent="0.25">
      <c r="A35" s="254" t="s">
        <v>36</v>
      </c>
      <c r="B35" s="254" t="s">
        <v>37</v>
      </c>
      <c r="C35" s="255">
        <v>6.0257640855464613E-4</v>
      </c>
      <c r="D35" s="53">
        <v>1</v>
      </c>
      <c r="E35" s="239"/>
      <c r="F35" s="239"/>
      <c r="G35" s="239"/>
      <c r="H35" s="239"/>
      <c r="I35" s="239"/>
      <c r="J35" s="239"/>
      <c r="K35" s="239"/>
      <c r="L35" s="239"/>
      <c r="M35" s="239"/>
      <c r="N35" s="239"/>
      <c r="O35" s="239"/>
      <c r="P35" s="239"/>
      <c r="Q35" s="239"/>
      <c r="R35" s="239"/>
      <c r="S35" s="239"/>
      <c r="T35" s="239"/>
      <c r="U35" s="239"/>
      <c r="V35" s="54">
        <v>1</v>
      </c>
      <c r="W35" s="55"/>
      <c r="X35" s="56">
        <f t="shared" si="2"/>
        <v>1</v>
      </c>
      <c r="Y35" s="57" t="str">
        <f t="shared" si="1"/>
        <v>OK</v>
      </c>
    </row>
    <row r="36" spans="1:25" ht="18" customHeight="1" thickTop="1" x14ac:dyDescent="0.2">
      <c r="A36" s="254"/>
      <c r="B36" s="254"/>
      <c r="C36" s="255"/>
      <c r="D36" s="58">
        <v>5208.6499999999996</v>
      </c>
      <c r="E36" s="59">
        <f>IFERROR(TRUNC($D36*E35,2),"")</f>
        <v>0</v>
      </c>
      <c r="F36" s="59">
        <f>IFERROR(IF(SUM($E35:F35)=1,$D36-SUM($E36:E36),TRUNC($D36*F35,2)),"")</f>
        <v>0</v>
      </c>
      <c r="G36" s="59">
        <f>IFERROR(IF(SUM($E35:G35)=1,$D36-SUM($E36:F36),TRUNC($D36*G35,2)),"")</f>
        <v>0</v>
      </c>
      <c r="H36" s="59">
        <f>IFERROR(IF(SUM($E35:H35)=1,$D36-SUM($E36:G36),TRUNC($D36*H35,2)),"")</f>
        <v>0</v>
      </c>
      <c r="I36" s="59">
        <f>IFERROR(IF(SUM($E35:I35)=1,$D36-SUM($E36:H36),TRUNC($D36*I35,2)),"")</f>
        <v>0</v>
      </c>
      <c r="J36" s="59">
        <f>IFERROR(IF(SUM($E35:J35)=1,$D36-SUM($E36:I36),TRUNC($D36*J35,2)),"")</f>
        <v>0</v>
      </c>
      <c r="K36" s="59">
        <f>IFERROR(IF(SUM($E35:K35)=1,$D36-SUM($E36:J36),TRUNC($D36*K35,2)),"")</f>
        <v>0</v>
      </c>
      <c r="L36" s="59">
        <f>IFERROR(IF(SUM($E35:L35)=1,$D36-SUM($E36:K36),TRUNC($D36*L35,2)),"")</f>
        <v>0</v>
      </c>
      <c r="M36" s="59">
        <f>IFERROR(IF(SUM($E35:M35)=1,$D36-SUM($E36:L36),TRUNC($D36*M35,2)),"")</f>
        <v>0</v>
      </c>
      <c r="N36" s="59">
        <f>IFERROR(IF(SUM($E35:N35)=1,$D36-SUM($E36:M36),TRUNC($D36*N35,2)),"")</f>
        <v>0</v>
      </c>
      <c r="O36" s="59">
        <f>IFERROR(IF(SUM($E35:O35)=1,$D36-SUM($E36:N36),TRUNC($D36*O35,2)),"")</f>
        <v>0</v>
      </c>
      <c r="P36" s="59">
        <f>IFERROR(IF(SUM($E35:P35)=1,$D36-SUM($E36:O36),TRUNC($D36*P35,2)),"")</f>
        <v>0</v>
      </c>
      <c r="Q36" s="59">
        <f>IFERROR(IF(SUM($E35:Q35)=1,$D36-SUM($E36:P36),TRUNC($D36*Q35,2)),"")</f>
        <v>0</v>
      </c>
      <c r="R36" s="59">
        <f>IFERROR(IF(SUM($E35:R35)=1,$D36-SUM($E36:Q36),TRUNC($D36*R35,2)),"")</f>
        <v>0</v>
      </c>
      <c r="S36" s="59">
        <f>IFERROR(IF(SUM($E35:S35)=1,$D36-SUM($E36:R36),TRUNC($D36*S35,2)),"")</f>
        <v>0</v>
      </c>
      <c r="T36" s="59">
        <f>IFERROR(IF(SUM($E35:T35)=1,$D36-SUM($E36:S36),TRUNC($D36*T35,2)),"")</f>
        <v>0</v>
      </c>
      <c r="U36" s="59">
        <f>IFERROR(IF(SUM($E35:U35)=1,$D36-SUM($E36:T36),TRUNC($D36*U35,2)),"")</f>
        <v>0</v>
      </c>
      <c r="V36" s="59">
        <f>IFERROR(IF(SUM($E35:V35)=1,$D36-SUM($E36:U36),TRUNC($D36*V35,2)),"")</f>
        <v>5208.6499999999996</v>
      </c>
      <c r="W36" s="60"/>
      <c r="X36" s="61">
        <f t="shared" si="2"/>
        <v>5208.6499999999996</v>
      </c>
      <c r="Y36" s="57" t="str">
        <f t="shared" si="1"/>
        <v>OK</v>
      </c>
    </row>
    <row r="37" spans="1:25" ht="18" customHeight="1" thickBot="1" x14ac:dyDescent="0.25">
      <c r="A37" s="254" t="s">
        <v>38</v>
      </c>
      <c r="B37" s="254" t="s">
        <v>39</v>
      </c>
      <c r="C37" s="255">
        <v>0.1051965090903955</v>
      </c>
      <c r="D37" s="53">
        <v>1</v>
      </c>
      <c r="E37" s="54">
        <v>1.1900000000000001E-2</v>
      </c>
      <c r="F37" s="54">
        <v>4.8000000000000001E-2</v>
      </c>
      <c r="G37" s="54">
        <v>0.11020000000000001</v>
      </c>
      <c r="H37" s="54">
        <v>0.15670000000000001</v>
      </c>
      <c r="I37" s="54">
        <v>0.1192</v>
      </c>
      <c r="J37" s="54">
        <v>0.1111</v>
      </c>
      <c r="K37" s="54">
        <v>2.06E-2</v>
      </c>
      <c r="L37" s="54">
        <v>3.0700000000000002E-2</v>
      </c>
      <c r="M37" s="54">
        <v>4.0800000000000003E-2</v>
      </c>
      <c r="N37" s="54">
        <v>6.2399999999999997E-2</v>
      </c>
      <c r="O37" s="54">
        <v>4.7199999999999999E-2</v>
      </c>
      <c r="P37" s="54">
        <v>4.7199999999999999E-2</v>
      </c>
      <c r="Q37" s="54">
        <v>4.2700000000000002E-2</v>
      </c>
      <c r="R37" s="54">
        <v>3.6900000000000002E-2</v>
      </c>
      <c r="S37" s="54">
        <v>4.6800000000000001E-2</v>
      </c>
      <c r="T37" s="54">
        <v>3.3599999999999998E-2</v>
      </c>
      <c r="U37" s="54">
        <v>3.2899999999999999E-2</v>
      </c>
      <c r="V37" s="54">
        <v>1.1000000000000001E-3</v>
      </c>
      <c r="W37" s="55"/>
      <c r="X37" s="56">
        <f>SUM(E37:W37)</f>
        <v>0.99999999999999978</v>
      </c>
      <c r="Y37" s="57" t="str">
        <f t="shared" si="1"/>
        <v>OK</v>
      </c>
    </row>
    <row r="38" spans="1:25" ht="18" customHeight="1" thickTop="1" x14ac:dyDescent="0.2">
      <c r="A38" s="254"/>
      <c r="B38" s="254"/>
      <c r="C38" s="255"/>
      <c r="D38" s="58">
        <v>909315.05</v>
      </c>
      <c r="E38" s="59">
        <f>IFERROR(TRUNC($D38*E37,2),"")</f>
        <v>10820.84</v>
      </c>
      <c r="F38" s="59">
        <f>IFERROR(IF(SUM($E37:F37)=1,$D38-SUM($E38:E38),TRUNC($D38*F37,2)),"")</f>
        <v>43647.12</v>
      </c>
      <c r="G38" s="59">
        <f>IFERROR(IF(SUM($E37:G37)=1,$D38-SUM($E38:F38),TRUNC($D38*G37,2)),"")</f>
        <v>100206.51</v>
      </c>
      <c r="H38" s="59">
        <f>IFERROR(IF(SUM($E37:H37)=1,$D38-SUM($E38:G38),TRUNC($D38*H37,2)),"")</f>
        <v>142489.66</v>
      </c>
      <c r="I38" s="59">
        <f>IFERROR(IF(SUM($E37:I37)=1,$D38-SUM($E38:H38),TRUNC($D38*I37,2)),"")</f>
        <v>108390.35</v>
      </c>
      <c r="J38" s="59">
        <f>IFERROR(IF(SUM($E37:J37)=1,$D38-SUM($E38:I38),TRUNC($D38*J37,2)),"")</f>
        <v>101024.9</v>
      </c>
      <c r="K38" s="59">
        <f>IFERROR(IF(SUM($E37:K37)=1,$D38-SUM($E38:J38),TRUNC($D38*K37,2)),"")</f>
        <v>18731.89</v>
      </c>
      <c r="L38" s="59">
        <f>IFERROR(IF(SUM($E37:L37)=1,$D38-SUM($E38:K38),TRUNC($D38*L37,2)),"")</f>
        <v>27915.97</v>
      </c>
      <c r="M38" s="59">
        <f>IFERROR(IF(SUM($E37:M37)=1,$D38-SUM($E38:L38),TRUNC($D38*M37,2)),"")</f>
        <v>37100.050000000003</v>
      </c>
      <c r="N38" s="59">
        <f>IFERROR(IF(SUM($E37:N37)=1,$D38-SUM($E38:M38),TRUNC($D38*N37,2)),"")</f>
        <v>56741.25</v>
      </c>
      <c r="O38" s="59">
        <f>IFERROR(IF(SUM($E37:O37)=1,$D38-SUM($E38:N38),TRUNC($D38*O37,2)),"")</f>
        <v>42919.67</v>
      </c>
      <c r="P38" s="59">
        <f>IFERROR(IF(SUM($E37:P37)=1,$D38-SUM($E38:O38),TRUNC($D38*P37,2)),"")</f>
        <v>42919.67</v>
      </c>
      <c r="Q38" s="59">
        <f>IFERROR(IF(SUM($E37:Q37)=1,$D38-SUM($E38:P38),TRUNC($D38*Q37,2)),"")</f>
        <v>38827.75</v>
      </c>
      <c r="R38" s="59">
        <f>IFERROR(IF(SUM($E37:R37)=1,$D38-SUM($E38:Q38),TRUNC($D38*R37,2)),"")</f>
        <v>33553.72</v>
      </c>
      <c r="S38" s="59">
        <f>IFERROR(IF(SUM($E37:S37)=1,$D38-SUM($E38:R38),TRUNC($D38*S37,2)),"")</f>
        <v>42555.94</v>
      </c>
      <c r="T38" s="59">
        <f>IFERROR(IF(SUM($E37:T37)=1,$D38-SUM($E38:S38),TRUNC($D38*T37,2)),"")</f>
        <v>30552.98</v>
      </c>
      <c r="U38" s="59">
        <f>IFERROR(IF(SUM($E37:U37)=1,$D38-SUM($E38:T38),TRUNC($D38*U37,2)),"")</f>
        <v>29916.46</v>
      </c>
      <c r="V38" s="59">
        <f>IFERROR(IF(SUM($E37:V37)=1,$D38-SUM($E38:U38),TRUNC($D38*V37,2)),"")</f>
        <v>1000.3200000000652</v>
      </c>
      <c r="W38" s="60"/>
      <c r="X38" s="61">
        <f t="shared" si="2"/>
        <v>909315.05</v>
      </c>
      <c r="Y38" s="57" t="str">
        <f t="shared" si="1"/>
        <v>OK</v>
      </c>
    </row>
    <row r="39" spans="1:25" ht="10.5" hidden="1" customHeight="1" thickBot="1" x14ac:dyDescent="0.25">
      <c r="A39" s="254" t="s">
        <v>50</v>
      </c>
      <c r="B39" s="254" t="s">
        <v>4772</v>
      </c>
      <c r="C39" s="255" t="s">
        <v>50</v>
      </c>
      <c r="D39" s="53" t="s">
        <v>50</v>
      </c>
      <c r="E39" s="54"/>
      <c r="F39" s="54"/>
      <c r="G39" s="54"/>
      <c r="H39" s="54"/>
      <c r="I39" s="54"/>
      <c r="J39" s="54"/>
      <c r="K39" s="54"/>
      <c r="L39" s="54"/>
      <c r="M39" s="54"/>
      <c r="N39" s="54"/>
      <c r="O39" s="54"/>
      <c r="P39" s="54"/>
      <c r="Q39" s="54"/>
      <c r="R39" s="54"/>
      <c r="S39" s="54"/>
      <c r="T39" s="54"/>
      <c r="U39" s="54"/>
      <c r="V39" s="54"/>
      <c r="W39" s="55"/>
      <c r="X39" s="56">
        <f t="shared" si="2"/>
        <v>0</v>
      </c>
      <c r="Y39" s="57" t="str">
        <f t="shared" si="1"/>
        <v>ERRO</v>
      </c>
    </row>
    <row r="40" spans="1:25" ht="10.5" hidden="1" customHeight="1" thickTop="1" x14ac:dyDescent="0.2">
      <c r="A40" s="254"/>
      <c r="B40" s="254"/>
      <c r="C40" s="255"/>
      <c r="D40" s="58" t="s">
        <v>50</v>
      </c>
      <c r="E40" s="59" t="str">
        <f>IFERROR(TRUNC($D40*E39,2),"")</f>
        <v/>
      </c>
      <c r="F40" s="59" t="str">
        <f>IFERROR(IF(SUM($E39:F39)=1,$D40-SUM($E40:E40),TRUNC($D40*F39,2)),"")</f>
        <v/>
      </c>
      <c r="G40" s="59" t="str">
        <f>IFERROR(IF(SUM($E39:G39)=1,$D40-SUM($E40:F40),TRUNC($D40*G39,2)),"")</f>
        <v/>
      </c>
      <c r="H40" s="59" t="str">
        <f>IFERROR(IF(SUM($E39:H39)=1,$D40-SUM($E40:G40),TRUNC($D40*H39,2)),"")</f>
        <v/>
      </c>
      <c r="I40" s="59" t="str">
        <f>IFERROR(IF(SUM($E39:I39)=1,$D40-SUM($E40:H40),TRUNC($D40*I39,2)),"")</f>
        <v/>
      </c>
      <c r="J40" s="59" t="str">
        <f>IFERROR(IF(SUM($E39:J39)=1,$D40-SUM($E40:I40),TRUNC($D40*J39,2)),"")</f>
        <v/>
      </c>
      <c r="K40" s="59" t="str">
        <f>IFERROR(IF(SUM($E39:K39)=1,$D40-SUM($E40:J40),TRUNC($D40*K39,2)),"")</f>
        <v/>
      </c>
      <c r="L40" s="59" t="str">
        <f>IFERROR(IF(SUM($E39:L39)=1,$D40-SUM($E40:K40),TRUNC($D40*L39,2)),"")</f>
        <v/>
      </c>
      <c r="M40" s="59" t="str">
        <f>IFERROR(IF(SUM($E39:M39)=1,$D40-SUM($E40:L40),TRUNC($D40*M39,2)),"")</f>
        <v/>
      </c>
      <c r="N40" s="59" t="str">
        <f>IFERROR(IF(SUM($E39:N39)=1,$D40-SUM($E40:M40),TRUNC($D40*N39,2)),"")</f>
        <v/>
      </c>
      <c r="O40" s="59" t="str">
        <f>IFERROR(IF(SUM($E39:O39)=1,$D40-SUM($E40:N40),TRUNC($D40*O39,2)),"")</f>
        <v/>
      </c>
      <c r="P40" s="59" t="str">
        <f>IFERROR(IF(SUM($E39:P39)=1,$D40-SUM($E40:O40),TRUNC($D40*P39,2)),"")</f>
        <v/>
      </c>
      <c r="Q40" s="237"/>
      <c r="R40" s="237"/>
      <c r="S40" s="237"/>
      <c r="T40" s="237"/>
      <c r="U40" s="237"/>
      <c r="V40" s="237"/>
      <c r="W40" s="60"/>
      <c r="X40" s="61">
        <f t="shared" si="2"/>
        <v>0</v>
      </c>
      <c r="Y40" s="57" t="str">
        <f t="shared" si="1"/>
        <v>ERRO</v>
      </c>
    </row>
    <row r="41" spans="1:25" ht="10.5" hidden="1" customHeight="1" thickBot="1" x14ac:dyDescent="0.25">
      <c r="A41" s="254" t="s">
        <v>50</v>
      </c>
      <c r="B41" s="262" t="s">
        <v>4772</v>
      </c>
      <c r="C41" s="255" t="s">
        <v>50</v>
      </c>
      <c r="D41" s="53" t="s">
        <v>50</v>
      </c>
      <c r="E41" s="54"/>
      <c r="F41" s="54"/>
      <c r="G41" s="54"/>
      <c r="H41" s="54"/>
      <c r="I41" s="54"/>
      <c r="J41" s="54"/>
      <c r="K41" s="54"/>
      <c r="L41" s="54"/>
      <c r="M41" s="54"/>
      <c r="N41" s="54"/>
      <c r="O41" s="54"/>
      <c r="P41" s="54"/>
      <c r="Q41" s="54"/>
      <c r="R41" s="54"/>
      <c r="S41" s="54"/>
      <c r="T41" s="54"/>
      <c r="U41" s="54"/>
      <c r="V41" s="54"/>
      <c r="W41" s="55"/>
      <c r="X41" s="56">
        <f t="shared" si="2"/>
        <v>0</v>
      </c>
      <c r="Y41" s="57" t="str">
        <f t="shared" si="1"/>
        <v>ERRO</v>
      </c>
    </row>
    <row r="42" spans="1:25" ht="10.5" hidden="1" customHeight="1" thickTop="1" x14ac:dyDescent="0.2">
      <c r="A42" s="254"/>
      <c r="B42" s="262"/>
      <c r="C42" s="255"/>
      <c r="D42" s="58" t="s">
        <v>50</v>
      </c>
      <c r="E42" s="59" t="str">
        <f>IFERROR(TRUNC($D42*E41,2),"")</f>
        <v/>
      </c>
      <c r="F42" s="59" t="str">
        <f>IFERROR(IF(SUM($E41:F41)=1,$D42-SUM($E42:E42),TRUNC($D42*F41,2)),"")</f>
        <v/>
      </c>
      <c r="G42" s="59" t="str">
        <f>IFERROR(IF(SUM($E41:G41)=1,$D42-SUM($E42:F42),TRUNC($D42*G41,2)),"")</f>
        <v/>
      </c>
      <c r="H42" s="59" t="str">
        <f>IFERROR(IF(SUM($E41:H41)=1,$D42-SUM($E42:G42),TRUNC($D42*H41,2)),"")</f>
        <v/>
      </c>
      <c r="I42" s="59" t="str">
        <f>IFERROR(IF(SUM($E41:I41)=1,$D42-SUM($E42:H42),TRUNC($D42*I41,2)),"")</f>
        <v/>
      </c>
      <c r="J42" s="59" t="str">
        <f>IFERROR(IF(SUM($E41:J41)=1,$D42-SUM($E42:I42),TRUNC($D42*J41,2)),"")</f>
        <v/>
      </c>
      <c r="K42" s="59" t="str">
        <f>IFERROR(IF(SUM($E41:K41)=1,$D42-SUM($E42:J42),TRUNC($D42*K41,2)),"")</f>
        <v/>
      </c>
      <c r="L42" s="59" t="str">
        <f>IFERROR(IF(SUM($E41:L41)=1,$D42-SUM($E42:K42),TRUNC($D42*L41,2)),"")</f>
        <v/>
      </c>
      <c r="M42" s="59" t="str">
        <f>IFERROR(IF(SUM($E41:M41)=1,$D42-SUM($E42:L42),TRUNC($D42*M41,2)),"")</f>
        <v/>
      </c>
      <c r="N42" s="59" t="str">
        <f>IFERROR(IF(SUM($E41:N41)=1,$D42-SUM($E42:M42),TRUNC($D42*N41,2)),"")</f>
        <v/>
      </c>
      <c r="O42" s="59" t="str">
        <f>IFERROR(IF(SUM($E41:O41)=1,$D42-SUM($E42:N42),TRUNC($D42*O41,2)),"")</f>
        <v/>
      </c>
      <c r="P42" s="59" t="str">
        <f>IFERROR(IF(SUM($E41:P41)=1,$D42-SUM($E42:O42),TRUNC($D42*P41,2)),"")</f>
        <v/>
      </c>
      <c r="Q42" s="237"/>
      <c r="R42" s="237"/>
      <c r="S42" s="237"/>
      <c r="T42" s="237"/>
      <c r="U42" s="237"/>
      <c r="V42" s="237"/>
      <c r="W42" s="60"/>
      <c r="X42" s="61">
        <f t="shared" si="2"/>
        <v>0</v>
      </c>
      <c r="Y42" s="57" t="str">
        <f t="shared" si="1"/>
        <v>ERRO</v>
      </c>
    </row>
    <row r="43" spans="1:25" ht="10.5" hidden="1" customHeight="1" thickBot="1" x14ac:dyDescent="0.25">
      <c r="A43" s="254" t="s">
        <v>50</v>
      </c>
      <c r="B43" s="262" t="s">
        <v>4772</v>
      </c>
      <c r="C43" s="255" t="s">
        <v>50</v>
      </c>
      <c r="D43" s="53" t="s">
        <v>50</v>
      </c>
      <c r="E43" s="54"/>
      <c r="F43" s="54"/>
      <c r="G43" s="54"/>
      <c r="H43" s="54"/>
      <c r="I43" s="54"/>
      <c r="J43" s="54"/>
      <c r="K43" s="54"/>
      <c r="L43" s="54"/>
      <c r="M43" s="54"/>
      <c r="N43" s="54"/>
      <c r="O43" s="54"/>
      <c r="P43" s="54"/>
      <c r="Q43" s="54"/>
      <c r="R43" s="54"/>
      <c r="S43" s="54"/>
      <c r="T43" s="54"/>
      <c r="U43" s="54"/>
      <c r="V43" s="54"/>
      <c r="W43" s="55"/>
      <c r="X43" s="56">
        <f t="shared" si="2"/>
        <v>0</v>
      </c>
      <c r="Y43" s="57" t="str">
        <f t="shared" si="1"/>
        <v>ERRO</v>
      </c>
    </row>
    <row r="44" spans="1:25" ht="10.5" hidden="1" customHeight="1" thickTop="1" x14ac:dyDescent="0.2">
      <c r="A44" s="254"/>
      <c r="B44" s="262"/>
      <c r="C44" s="255"/>
      <c r="D44" s="58" t="s">
        <v>50</v>
      </c>
      <c r="E44" s="59" t="str">
        <f>IFERROR(TRUNC($D44*E43,2),"")</f>
        <v/>
      </c>
      <c r="F44" s="59" t="str">
        <f>IFERROR(IF(SUM($E43:F43)=1,$D44-SUM($E44:E44),TRUNC($D44*F43,2)),"")</f>
        <v/>
      </c>
      <c r="G44" s="59" t="str">
        <f>IFERROR(IF(SUM($E43:G43)=1,$D44-SUM($E44:F44),TRUNC($D44*G43,2)),"")</f>
        <v/>
      </c>
      <c r="H44" s="59" t="str">
        <f>IFERROR(IF(SUM($E43:H43)=1,$D44-SUM($E44:G44),TRUNC($D44*H43,2)),"")</f>
        <v/>
      </c>
      <c r="I44" s="59" t="str">
        <f>IFERROR(IF(SUM($E43:I43)=1,$D44-SUM($E44:H44),TRUNC($D44*I43,2)),"")</f>
        <v/>
      </c>
      <c r="J44" s="59" t="str">
        <f>IFERROR(IF(SUM($E43:J43)=1,$D44-SUM($E44:I44),TRUNC($D44*J43,2)),"")</f>
        <v/>
      </c>
      <c r="K44" s="59" t="str">
        <f>IFERROR(IF(SUM($E43:K43)=1,$D44-SUM($E44:J44),TRUNC($D44*K43,2)),"")</f>
        <v/>
      </c>
      <c r="L44" s="59" t="str">
        <f>IFERROR(IF(SUM($E43:L43)=1,$D44-SUM($E44:K44),TRUNC($D44*L43,2)),"")</f>
        <v/>
      </c>
      <c r="M44" s="59" t="str">
        <f>IFERROR(IF(SUM($E43:M43)=1,$D44-SUM($E44:L44),TRUNC($D44*M43,2)),"")</f>
        <v/>
      </c>
      <c r="N44" s="59" t="str">
        <f>IFERROR(IF(SUM($E43:N43)=1,$D44-SUM($E44:M44),TRUNC($D44*N43,2)),"")</f>
        <v/>
      </c>
      <c r="O44" s="59" t="str">
        <f>IFERROR(IF(SUM($E43:O43)=1,$D44-SUM($E44:N44),TRUNC($D44*O43,2)),"")</f>
        <v/>
      </c>
      <c r="P44" s="59" t="str">
        <f>IFERROR(IF(SUM($E43:P43)=1,$D44-SUM($E44:O44),TRUNC($D44*P43,2)),"")</f>
        <v/>
      </c>
      <c r="Q44" s="237"/>
      <c r="R44" s="237"/>
      <c r="S44" s="237"/>
      <c r="T44" s="237"/>
      <c r="U44" s="237"/>
      <c r="V44" s="237"/>
      <c r="W44" s="60"/>
      <c r="X44" s="61">
        <f t="shared" si="2"/>
        <v>0</v>
      </c>
      <c r="Y44" s="57" t="str">
        <f t="shared" si="1"/>
        <v>ERRO</v>
      </c>
    </row>
    <row r="45" spans="1:25" ht="10.5" hidden="1" customHeight="1" thickBot="1" x14ac:dyDescent="0.25">
      <c r="A45" s="254" t="s">
        <v>50</v>
      </c>
      <c r="B45" s="262" t="s">
        <v>4772</v>
      </c>
      <c r="C45" s="255" t="s">
        <v>50</v>
      </c>
      <c r="D45" s="53" t="s">
        <v>50</v>
      </c>
      <c r="E45" s="54"/>
      <c r="F45" s="54"/>
      <c r="G45" s="54"/>
      <c r="H45" s="54"/>
      <c r="I45" s="54"/>
      <c r="J45" s="54"/>
      <c r="K45" s="54"/>
      <c r="L45" s="54"/>
      <c r="M45" s="54"/>
      <c r="N45" s="54"/>
      <c r="O45" s="54"/>
      <c r="P45" s="54"/>
      <c r="Q45" s="54"/>
      <c r="R45" s="54"/>
      <c r="S45" s="54"/>
      <c r="T45" s="54"/>
      <c r="U45" s="54"/>
      <c r="V45" s="54"/>
      <c r="W45" s="55"/>
      <c r="X45" s="56">
        <f t="shared" si="2"/>
        <v>0</v>
      </c>
      <c r="Y45" s="57" t="str">
        <f t="shared" si="1"/>
        <v>ERRO</v>
      </c>
    </row>
    <row r="46" spans="1:25" ht="10.5" hidden="1" customHeight="1" thickTop="1" x14ac:dyDescent="0.2">
      <c r="A46" s="254"/>
      <c r="B46" s="262"/>
      <c r="C46" s="255"/>
      <c r="D46" s="58" t="s">
        <v>50</v>
      </c>
      <c r="E46" s="59" t="str">
        <f>IFERROR(TRUNC($D46*E45,2),"")</f>
        <v/>
      </c>
      <c r="F46" s="59" t="str">
        <f>IFERROR(IF(SUM($E45:F45)=1,$D46-SUM($E46:E46),TRUNC($D46*F45,2)),"")</f>
        <v/>
      </c>
      <c r="G46" s="59" t="str">
        <f>IFERROR(IF(SUM($E45:G45)=1,$D46-SUM($E46:F46),TRUNC($D46*G45,2)),"")</f>
        <v/>
      </c>
      <c r="H46" s="59" t="str">
        <f>IFERROR(IF(SUM($E45:H45)=1,$D46-SUM($E46:G46),TRUNC($D46*H45,2)),"")</f>
        <v/>
      </c>
      <c r="I46" s="59" t="str">
        <f>IFERROR(IF(SUM($E45:I45)=1,$D46-SUM($E46:H46),TRUNC($D46*I45,2)),"")</f>
        <v/>
      </c>
      <c r="J46" s="59" t="str">
        <f>IFERROR(IF(SUM($E45:J45)=1,$D46-SUM($E46:I46),TRUNC($D46*J45,2)),"")</f>
        <v/>
      </c>
      <c r="K46" s="59" t="str">
        <f>IFERROR(IF(SUM($E45:K45)=1,$D46-SUM($E46:J46),TRUNC($D46*K45,2)),"")</f>
        <v/>
      </c>
      <c r="L46" s="59" t="str">
        <f>IFERROR(IF(SUM($E45:L45)=1,$D46-SUM($E46:K46),TRUNC($D46*L45,2)),"")</f>
        <v/>
      </c>
      <c r="M46" s="59" t="str">
        <f>IFERROR(IF(SUM($E45:M45)=1,$D46-SUM($E46:L46),TRUNC($D46*M45,2)),"")</f>
        <v/>
      </c>
      <c r="N46" s="59" t="str">
        <f>IFERROR(IF(SUM($E45:N45)=1,$D46-SUM($E46:M46),TRUNC($D46*N45,2)),"")</f>
        <v/>
      </c>
      <c r="O46" s="59" t="str">
        <f>IFERROR(IF(SUM($E45:O45)=1,$D46-SUM($E46:N46),TRUNC($D46*O45,2)),"")</f>
        <v/>
      </c>
      <c r="P46" s="59" t="str">
        <f>IFERROR(IF(SUM($E45:P45)=1,$D46-SUM($E46:O46),TRUNC($D46*P45,2)),"")</f>
        <v/>
      </c>
      <c r="Q46" s="237"/>
      <c r="R46" s="237"/>
      <c r="S46" s="237"/>
      <c r="T46" s="237"/>
      <c r="U46" s="237"/>
      <c r="V46" s="237"/>
      <c r="W46" s="60"/>
      <c r="X46" s="61">
        <f t="shared" si="2"/>
        <v>0</v>
      </c>
      <c r="Y46" s="57" t="str">
        <f t="shared" si="1"/>
        <v>ERRO</v>
      </c>
    </row>
    <row r="47" spans="1:25" ht="10.5" hidden="1" customHeight="1" thickBot="1" x14ac:dyDescent="0.25">
      <c r="A47" s="254" t="s">
        <v>50</v>
      </c>
      <c r="B47" s="254" t="s">
        <v>4772</v>
      </c>
      <c r="C47" s="255" t="s">
        <v>50</v>
      </c>
      <c r="D47" s="53" t="s">
        <v>50</v>
      </c>
      <c r="E47" s="54"/>
      <c r="F47" s="54"/>
      <c r="G47" s="54"/>
      <c r="H47" s="54"/>
      <c r="I47" s="54"/>
      <c r="J47" s="54"/>
      <c r="K47" s="54"/>
      <c r="L47" s="54"/>
      <c r="M47" s="54"/>
      <c r="N47" s="54"/>
      <c r="O47" s="54"/>
      <c r="P47" s="54"/>
      <c r="Q47" s="54"/>
      <c r="R47" s="54"/>
      <c r="S47" s="54"/>
      <c r="T47" s="54"/>
      <c r="U47" s="54"/>
      <c r="V47" s="54"/>
      <c r="W47" s="55"/>
      <c r="X47" s="56">
        <f t="shared" si="2"/>
        <v>0</v>
      </c>
      <c r="Y47" s="57" t="str">
        <f t="shared" si="1"/>
        <v>ERRO</v>
      </c>
    </row>
    <row r="48" spans="1:25" ht="10.5" hidden="1" customHeight="1" thickTop="1" x14ac:dyDescent="0.2">
      <c r="A48" s="254"/>
      <c r="B48" s="254"/>
      <c r="C48" s="255"/>
      <c r="D48" s="58" t="s">
        <v>50</v>
      </c>
      <c r="E48" s="59" t="str">
        <f>IFERROR(TRUNC($D48*E47,2),"")</f>
        <v/>
      </c>
      <c r="F48" s="59" t="str">
        <f>IFERROR(IF(SUM($E47:F47)=1,$D48-SUM($E48:E48),TRUNC($D48*F47,2)),"")</f>
        <v/>
      </c>
      <c r="G48" s="59" t="str">
        <f>IFERROR(IF(SUM($E47:G47)=1,$D48-SUM($E48:F48),TRUNC($D48*G47,2)),"")</f>
        <v/>
      </c>
      <c r="H48" s="59" t="str">
        <f>IFERROR(IF(SUM($E47:H47)=1,$D48-SUM($E48:G48),TRUNC($D48*H47,2)),"")</f>
        <v/>
      </c>
      <c r="I48" s="59" t="str">
        <f>IFERROR(IF(SUM($E47:I47)=1,$D48-SUM($E48:H48),TRUNC($D48*I47,2)),"")</f>
        <v/>
      </c>
      <c r="J48" s="59" t="str">
        <f>IFERROR(IF(SUM($E47:J47)=1,$D48-SUM($E48:I48),TRUNC($D48*J47,2)),"")</f>
        <v/>
      </c>
      <c r="K48" s="59" t="str">
        <f>IFERROR(IF(SUM($E47:K47)=1,$D48-SUM($E48:J48),TRUNC($D48*K47,2)),"")</f>
        <v/>
      </c>
      <c r="L48" s="59" t="str">
        <f>IFERROR(IF(SUM($E47:L47)=1,$D48-SUM($E48:K48),TRUNC($D48*L47,2)),"")</f>
        <v/>
      </c>
      <c r="M48" s="59" t="str">
        <f>IFERROR(IF(SUM($E47:M47)=1,$D48-SUM($E48:L48),TRUNC($D48*M47,2)),"")</f>
        <v/>
      </c>
      <c r="N48" s="59" t="str">
        <f>IFERROR(IF(SUM($E47:N47)=1,$D48-SUM($E48:M48),TRUNC($D48*N47,2)),"")</f>
        <v/>
      </c>
      <c r="O48" s="59" t="str">
        <f>IFERROR(IF(SUM($E47:O47)=1,$D48-SUM($E48:N48),TRUNC($D48*O47,2)),"")</f>
        <v/>
      </c>
      <c r="P48" s="59" t="str">
        <f>IFERROR(IF(SUM($E47:P47)=1,$D48-SUM($E48:O48),TRUNC($D48*P47,2)),"")</f>
        <v/>
      </c>
      <c r="Q48" s="237"/>
      <c r="R48" s="237"/>
      <c r="S48" s="237"/>
      <c r="T48" s="237"/>
      <c r="U48" s="237"/>
      <c r="V48" s="237"/>
      <c r="W48" s="60"/>
      <c r="X48" s="61">
        <f t="shared" si="2"/>
        <v>0</v>
      </c>
      <c r="Y48" s="57" t="str">
        <f t="shared" si="1"/>
        <v>ERRO</v>
      </c>
    </row>
    <row r="49" spans="1:25" ht="10.5" hidden="1" customHeight="1" thickBot="1" x14ac:dyDescent="0.25">
      <c r="A49" s="254" t="s">
        <v>50</v>
      </c>
      <c r="B49" s="254" t="s">
        <v>4772</v>
      </c>
      <c r="C49" s="255" t="s">
        <v>50</v>
      </c>
      <c r="D49" s="53" t="s">
        <v>50</v>
      </c>
      <c r="E49" s="54"/>
      <c r="F49" s="54"/>
      <c r="G49" s="54"/>
      <c r="H49" s="54"/>
      <c r="I49" s="54"/>
      <c r="J49" s="54"/>
      <c r="K49" s="54"/>
      <c r="L49" s="54"/>
      <c r="M49" s="54"/>
      <c r="N49" s="54"/>
      <c r="O49" s="54"/>
      <c r="P49" s="54"/>
      <c r="Q49" s="54"/>
      <c r="R49" s="54"/>
      <c r="S49" s="54"/>
      <c r="T49" s="54"/>
      <c r="U49" s="54"/>
      <c r="V49" s="54"/>
      <c r="W49" s="55"/>
      <c r="X49" s="56">
        <f t="shared" si="2"/>
        <v>0</v>
      </c>
      <c r="Y49" s="57" t="str">
        <f t="shared" si="1"/>
        <v>ERRO</v>
      </c>
    </row>
    <row r="50" spans="1:25" ht="10.5" hidden="1" customHeight="1" thickTop="1" x14ac:dyDescent="0.2">
      <c r="A50" s="254"/>
      <c r="B50" s="254"/>
      <c r="C50" s="255"/>
      <c r="D50" s="58" t="s">
        <v>50</v>
      </c>
      <c r="E50" s="59" t="str">
        <f>IFERROR(TRUNC($D50*E49,2),"")</f>
        <v/>
      </c>
      <c r="F50" s="59" t="str">
        <f>IFERROR(IF(SUM($E49:F49)=1,$D50-SUM($E50:E50),TRUNC($D50*F49,2)),"")</f>
        <v/>
      </c>
      <c r="G50" s="59" t="str">
        <f>IFERROR(IF(SUM($E49:G49)=1,$D50-SUM($E50:F50),TRUNC($D50*G49,2)),"")</f>
        <v/>
      </c>
      <c r="H50" s="59" t="str">
        <f>IFERROR(IF(SUM($E49:H49)=1,$D50-SUM($E50:G50),TRUNC($D50*H49,2)),"")</f>
        <v/>
      </c>
      <c r="I50" s="59" t="str">
        <f>IFERROR(IF(SUM($E49:I49)=1,$D50-SUM($E50:H50),TRUNC($D50*I49,2)),"")</f>
        <v/>
      </c>
      <c r="J50" s="59" t="str">
        <f>IFERROR(IF(SUM($E49:J49)=1,$D50-SUM($E50:I50),TRUNC($D50*J49,2)),"")</f>
        <v/>
      </c>
      <c r="K50" s="59" t="str">
        <f>IFERROR(IF(SUM($E49:K49)=1,$D50-SUM($E50:J50),TRUNC($D50*K49,2)),"")</f>
        <v/>
      </c>
      <c r="L50" s="59" t="str">
        <f>IFERROR(IF(SUM($E49:L49)=1,$D50-SUM($E50:K50),TRUNC($D50*L49,2)),"")</f>
        <v/>
      </c>
      <c r="M50" s="59" t="str">
        <f>IFERROR(IF(SUM($E49:M49)=1,$D50-SUM($E50:L50),TRUNC($D50*M49,2)),"")</f>
        <v/>
      </c>
      <c r="N50" s="59" t="str">
        <f>IFERROR(IF(SUM($E49:N49)=1,$D50-SUM($E50:M50),TRUNC($D50*N49,2)),"")</f>
        <v/>
      </c>
      <c r="O50" s="59" t="str">
        <f>IFERROR(IF(SUM($E49:O49)=1,$D50-SUM($E50:N50),TRUNC($D50*O49,2)),"")</f>
        <v/>
      </c>
      <c r="P50" s="59" t="str">
        <f>IFERROR(IF(SUM($E49:P49)=1,$D50-SUM($E50:O50),TRUNC($D50*P49,2)),"")</f>
        <v/>
      </c>
      <c r="Q50" s="237"/>
      <c r="R50" s="237"/>
      <c r="S50" s="237"/>
      <c r="T50" s="237"/>
      <c r="U50" s="237"/>
      <c r="V50" s="237"/>
      <c r="W50" s="60"/>
      <c r="X50" s="61">
        <f t="shared" si="2"/>
        <v>0</v>
      </c>
      <c r="Y50" s="57" t="str">
        <f t="shared" si="1"/>
        <v>ERRO</v>
      </c>
    </row>
    <row r="51" spans="1:25" ht="10.5" hidden="1" customHeight="1" thickBot="1" x14ac:dyDescent="0.25">
      <c r="A51" s="254" t="s">
        <v>50</v>
      </c>
      <c r="B51" s="254" t="s">
        <v>4772</v>
      </c>
      <c r="C51" s="255" t="s">
        <v>50</v>
      </c>
      <c r="D51" s="53" t="s">
        <v>50</v>
      </c>
      <c r="E51" s="54"/>
      <c r="F51" s="54"/>
      <c r="G51" s="54"/>
      <c r="H51" s="54"/>
      <c r="I51" s="54"/>
      <c r="J51" s="54"/>
      <c r="K51" s="54"/>
      <c r="L51" s="54"/>
      <c r="M51" s="54"/>
      <c r="N51" s="54"/>
      <c r="O51" s="54"/>
      <c r="P51" s="54"/>
      <c r="Q51" s="54"/>
      <c r="R51" s="54"/>
      <c r="S51" s="54"/>
      <c r="T51" s="54"/>
      <c r="U51" s="54"/>
      <c r="V51" s="54"/>
      <c r="W51" s="55"/>
      <c r="X51" s="56">
        <f t="shared" si="2"/>
        <v>0</v>
      </c>
      <c r="Y51" s="57" t="str">
        <f t="shared" si="1"/>
        <v>ERRO</v>
      </c>
    </row>
    <row r="52" spans="1:25" ht="10.5" hidden="1" customHeight="1" thickTop="1" x14ac:dyDescent="0.2">
      <c r="A52" s="254"/>
      <c r="B52" s="254"/>
      <c r="C52" s="255"/>
      <c r="D52" s="58" t="s">
        <v>50</v>
      </c>
      <c r="E52" s="59" t="str">
        <f>IFERROR(TRUNC($D52*E51,2),"")</f>
        <v/>
      </c>
      <c r="F52" s="59" t="str">
        <f>IFERROR(IF(SUM($E51:F51)=1,$D52-SUM($E52:E52),TRUNC($D52*F51,2)),"")</f>
        <v/>
      </c>
      <c r="G52" s="59" t="str">
        <f>IFERROR(IF(SUM($E51:G51)=1,$D52-SUM($E52:F52),TRUNC($D52*G51,2)),"")</f>
        <v/>
      </c>
      <c r="H52" s="59" t="str">
        <f>IFERROR(IF(SUM($E51:H51)=1,$D52-SUM($E52:G52),TRUNC($D52*H51,2)),"")</f>
        <v/>
      </c>
      <c r="I52" s="59" t="str">
        <f>IFERROR(IF(SUM($E51:I51)=1,$D52-SUM($E52:H52),TRUNC($D52*I51,2)),"")</f>
        <v/>
      </c>
      <c r="J52" s="59" t="str">
        <f>IFERROR(IF(SUM($E51:J51)=1,$D52-SUM($E52:I52),TRUNC($D52*J51,2)),"")</f>
        <v/>
      </c>
      <c r="K52" s="59" t="str">
        <f>IFERROR(IF(SUM($E51:K51)=1,$D52-SUM($E52:J52),TRUNC($D52*K51,2)),"")</f>
        <v/>
      </c>
      <c r="L52" s="59" t="str">
        <f>IFERROR(IF(SUM($E51:L51)=1,$D52-SUM($E52:K52),TRUNC($D52*L51,2)),"")</f>
        <v/>
      </c>
      <c r="M52" s="59" t="str">
        <f>IFERROR(IF(SUM($E51:M51)=1,$D52-SUM($E52:L52),TRUNC($D52*M51,2)),"")</f>
        <v/>
      </c>
      <c r="N52" s="59" t="str">
        <f>IFERROR(IF(SUM($E51:N51)=1,$D52-SUM($E52:M52),TRUNC($D52*N51,2)),"")</f>
        <v/>
      </c>
      <c r="O52" s="59" t="str">
        <f>IFERROR(IF(SUM($E51:O51)=1,$D52-SUM($E52:N52),TRUNC($D52*O51,2)),"")</f>
        <v/>
      </c>
      <c r="P52" s="59" t="str">
        <f>IFERROR(IF(SUM($E51:P51)=1,$D52-SUM($E52:O52),TRUNC($D52*P51,2)),"")</f>
        <v/>
      </c>
      <c r="Q52" s="237"/>
      <c r="R52" s="237"/>
      <c r="S52" s="237"/>
      <c r="T52" s="237"/>
      <c r="U52" s="237"/>
      <c r="V52" s="237"/>
      <c r="W52" s="60"/>
      <c r="X52" s="61">
        <f t="shared" si="2"/>
        <v>0</v>
      </c>
      <c r="Y52" s="57" t="str">
        <f t="shared" si="1"/>
        <v>ERRO</v>
      </c>
    </row>
    <row r="53" spans="1:25" ht="10.5" hidden="1" customHeight="1" thickBot="1" x14ac:dyDescent="0.25">
      <c r="A53" s="254" t="s">
        <v>50</v>
      </c>
      <c r="B53" s="254" t="s">
        <v>4772</v>
      </c>
      <c r="C53" s="255" t="s">
        <v>50</v>
      </c>
      <c r="D53" s="53" t="s">
        <v>50</v>
      </c>
      <c r="E53" s="54"/>
      <c r="F53" s="54"/>
      <c r="G53" s="54"/>
      <c r="H53" s="54"/>
      <c r="I53" s="54"/>
      <c r="J53" s="54"/>
      <c r="K53" s="54"/>
      <c r="L53" s="54"/>
      <c r="M53" s="54"/>
      <c r="N53" s="54"/>
      <c r="O53" s="54"/>
      <c r="P53" s="54"/>
      <c r="Q53" s="54"/>
      <c r="R53" s="54"/>
      <c r="S53" s="54"/>
      <c r="T53" s="54"/>
      <c r="U53" s="54"/>
      <c r="V53" s="54"/>
      <c r="W53" s="55"/>
      <c r="X53" s="56">
        <f t="shared" si="2"/>
        <v>0</v>
      </c>
      <c r="Y53" s="57" t="str">
        <f t="shared" si="1"/>
        <v>ERRO</v>
      </c>
    </row>
    <row r="54" spans="1:25" ht="10.5" hidden="1" customHeight="1" thickTop="1" x14ac:dyDescent="0.2">
      <c r="A54" s="254"/>
      <c r="B54" s="254"/>
      <c r="C54" s="255"/>
      <c r="D54" s="58" t="s">
        <v>50</v>
      </c>
      <c r="E54" s="59" t="str">
        <f>IFERROR(TRUNC($D54*E53,2),"")</f>
        <v/>
      </c>
      <c r="F54" s="59" t="str">
        <f>IFERROR(IF(SUM($E53:F53)=1,$D54-SUM($E54:E54),TRUNC($D54*F53,2)),"")</f>
        <v/>
      </c>
      <c r="G54" s="59" t="str">
        <f>IFERROR(IF(SUM($E53:G53)=1,$D54-SUM($E54:F54),TRUNC($D54*G53,2)),"")</f>
        <v/>
      </c>
      <c r="H54" s="59" t="str">
        <f>IFERROR(IF(SUM($E53:H53)=1,$D54-SUM($E54:G54),TRUNC($D54*H53,2)),"")</f>
        <v/>
      </c>
      <c r="I54" s="59" t="str">
        <f>IFERROR(IF(SUM($E53:I53)=1,$D54-SUM($E54:H54),TRUNC($D54*I53,2)),"")</f>
        <v/>
      </c>
      <c r="J54" s="59" t="str">
        <f>IFERROR(IF(SUM($E53:J53)=1,$D54-SUM($E54:I54),TRUNC($D54*J53,2)),"")</f>
        <v/>
      </c>
      <c r="K54" s="59" t="str">
        <f>IFERROR(IF(SUM($E53:K53)=1,$D54-SUM($E54:J54),TRUNC($D54*K53,2)),"")</f>
        <v/>
      </c>
      <c r="L54" s="59" t="str">
        <f>IFERROR(IF(SUM($E53:L53)=1,$D54-SUM($E54:K54),TRUNC($D54*L53,2)),"")</f>
        <v/>
      </c>
      <c r="M54" s="59" t="str">
        <f>IFERROR(IF(SUM($E53:M53)=1,$D54-SUM($E54:L54),TRUNC($D54*M53,2)),"")</f>
        <v/>
      </c>
      <c r="N54" s="59" t="str">
        <f>IFERROR(IF(SUM($E53:N53)=1,$D54-SUM($E54:M54),TRUNC($D54*N53,2)),"")</f>
        <v/>
      </c>
      <c r="O54" s="59" t="str">
        <f>IFERROR(IF(SUM($E53:O53)=1,$D54-SUM($E54:N54),TRUNC($D54*O53,2)),"")</f>
        <v/>
      </c>
      <c r="P54" s="59" t="str">
        <f>IFERROR(IF(SUM($E53:P53)=1,$D54-SUM($E54:O54),TRUNC($D54*P53,2)),"")</f>
        <v/>
      </c>
      <c r="Q54" s="237"/>
      <c r="R54" s="237"/>
      <c r="S54" s="237"/>
      <c r="T54" s="237"/>
      <c r="U54" s="237"/>
      <c r="V54" s="237"/>
      <c r="W54" s="60"/>
      <c r="X54" s="61">
        <f t="shared" si="2"/>
        <v>0</v>
      </c>
      <c r="Y54" s="57" t="str">
        <f t="shared" si="1"/>
        <v>ERRO</v>
      </c>
    </row>
    <row r="55" spans="1:25" ht="10.5" hidden="1" customHeight="1" thickBot="1" x14ac:dyDescent="0.25">
      <c r="A55" s="254" t="s">
        <v>50</v>
      </c>
      <c r="B55" s="254" t="s">
        <v>4772</v>
      </c>
      <c r="C55" s="255" t="s">
        <v>50</v>
      </c>
      <c r="D55" s="53" t="s">
        <v>50</v>
      </c>
      <c r="E55" s="54"/>
      <c r="F55" s="54"/>
      <c r="G55" s="54"/>
      <c r="H55" s="54"/>
      <c r="I55" s="54"/>
      <c r="J55" s="54"/>
      <c r="K55" s="54"/>
      <c r="L55" s="54"/>
      <c r="M55" s="54"/>
      <c r="N55" s="54"/>
      <c r="O55" s="54"/>
      <c r="P55" s="54"/>
      <c r="Q55" s="54"/>
      <c r="R55" s="54"/>
      <c r="S55" s="54"/>
      <c r="T55" s="54"/>
      <c r="U55" s="54"/>
      <c r="V55" s="54"/>
      <c r="W55" s="55"/>
      <c r="X55" s="56">
        <f t="shared" si="2"/>
        <v>0</v>
      </c>
      <c r="Y55" s="57" t="str">
        <f t="shared" si="1"/>
        <v>ERRO</v>
      </c>
    </row>
    <row r="56" spans="1:25" ht="10.5" hidden="1" customHeight="1" thickTop="1" x14ac:dyDescent="0.2">
      <c r="A56" s="254"/>
      <c r="B56" s="254"/>
      <c r="C56" s="255"/>
      <c r="D56" s="58" t="s">
        <v>50</v>
      </c>
      <c r="E56" s="59" t="str">
        <f>IFERROR(TRUNC($D56*E55,2),"")</f>
        <v/>
      </c>
      <c r="F56" s="59" t="str">
        <f>IFERROR(IF(SUM($E55:F55)=1,$D56-SUM($E56:E56),TRUNC($D56*F55,2)),"")</f>
        <v/>
      </c>
      <c r="G56" s="59" t="str">
        <f>IFERROR(IF(SUM($E55:G55)=1,$D56-SUM($E56:F56),TRUNC($D56*G55,2)),"")</f>
        <v/>
      </c>
      <c r="H56" s="59" t="str">
        <f>IFERROR(IF(SUM($E55:H55)=1,$D56-SUM($E56:G56),TRUNC($D56*H55,2)),"")</f>
        <v/>
      </c>
      <c r="I56" s="59" t="str">
        <f>IFERROR(IF(SUM($E55:I55)=1,$D56-SUM($E56:H56),TRUNC($D56*I55,2)),"")</f>
        <v/>
      </c>
      <c r="J56" s="59" t="str">
        <f>IFERROR(IF(SUM($E55:J55)=1,$D56-SUM($E56:I56),TRUNC($D56*J55,2)),"")</f>
        <v/>
      </c>
      <c r="K56" s="59" t="str">
        <f>IFERROR(IF(SUM($E55:K55)=1,$D56-SUM($E56:J56),TRUNC($D56*K55,2)),"")</f>
        <v/>
      </c>
      <c r="L56" s="59" t="str">
        <f>IFERROR(IF(SUM($E55:L55)=1,$D56-SUM($E56:K56),TRUNC($D56*L55,2)),"")</f>
        <v/>
      </c>
      <c r="M56" s="59" t="str">
        <f>IFERROR(IF(SUM($E55:M55)=1,$D56-SUM($E56:L56),TRUNC($D56*M55,2)),"")</f>
        <v/>
      </c>
      <c r="N56" s="59" t="str">
        <f>IFERROR(IF(SUM($E55:N55)=1,$D56-SUM($E56:M56),TRUNC($D56*N55,2)),"")</f>
        <v/>
      </c>
      <c r="O56" s="59" t="str">
        <f>IFERROR(IF(SUM($E55:O55)=1,$D56-SUM($E56:N56),TRUNC($D56*O55,2)),"")</f>
        <v/>
      </c>
      <c r="P56" s="59" t="str">
        <f>IFERROR(IF(SUM($E55:P55)=1,$D56-SUM($E56:O56),TRUNC($D56*P55,2)),"")</f>
        <v/>
      </c>
      <c r="Q56" s="237"/>
      <c r="R56" s="237"/>
      <c r="S56" s="237"/>
      <c r="T56" s="237"/>
      <c r="U56" s="237"/>
      <c r="V56" s="237"/>
      <c r="W56" s="60"/>
      <c r="X56" s="61">
        <f t="shared" si="2"/>
        <v>0</v>
      </c>
      <c r="Y56" s="57" t="str">
        <f t="shared" si="1"/>
        <v>ERRO</v>
      </c>
    </row>
    <row r="57" spans="1:25" ht="10.5" hidden="1" customHeight="1" thickBot="1" x14ac:dyDescent="0.25">
      <c r="A57" s="254" t="s">
        <v>50</v>
      </c>
      <c r="B57" s="254" t="s">
        <v>4772</v>
      </c>
      <c r="C57" s="255" t="s">
        <v>50</v>
      </c>
      <c r="D57" s="53" t="s">
        <v>50</v>
      </c>
      <c r="E57" s="54"/>
      <c r="F57" s="54"/>
      <c r="G57" s="54"/>
      <c r="H57" s="54"/>
      <c r="I57" s="54"/>
      <c r="J57" s="54"/>
      <c r="K57" s="54"/>
      <c r="L57" s="54"/>
      <c r="M57" s="54"/>
      <c r="N57" s="54"/>
      <c r="O57" s="54"/>
      <c r="P57" s="54"/>
      <c r="Q57" s="54"/>
      <c r="R57" s="54"/>
      <c r="S57" s="54"/>
      <c r="T57" s="54"/>
      <c r="U57" s="54"/>
      <c r="V57" s="54"/>
      <c r="W57" s="55"/>
      <c r="X57" s="56">
        <f t="shared" si="2"/>
        <v>0</v>
      </c>
      <c r="Y57" s="57" t="str">
        <f t="shared" si="1"/>
        <v>ERRO</v>
      </c>
    </row>
    <row r="58" spans="1:25" ht="10.5" hidden="1" customHeight="1" thickTop="1" x14ac:dyDescent="0.2">
      <c r="A58" s="254"/>
      <c r="B58" s="254"/>
      <c r="C58" s="255"/>
      <c r="D58" s="58" t="s">
        <v>50</v>
      </c>
      <c r="E58" s="59" t="str">
        <f>IFERROR(TRUNC($D58*E57,2),"")</f>
        <v/>
      </c>
      <c r="F58" s="59" t="str">
        <f>IFERROR(IF(SUM($E57:F57)=1,$D58-SUM($E58:E58),TRUNC($D58*F57,2)),"")</f>
        <v/>
      </c>
      <c r="G58" s="59" t="str">
        <f>IFERROR(IF(SUM($E57:G57)=1,$D58-SUM($E58:F58),TRUNC($D58*G57,2)),"")</f>
        <v/>
      </c>
      <c r="H58" s="59" t="str">
        <f>IFERROR(IF(SUM($E57:H57)=1,$D58-SUM($E58:G58),TRUNC($D58*H57,2)),"")</f>
        <v/>
      </c>
      <c r="I58" s="59" t="str">
        <f>IFERROR(IF(SUM($E57:I57)=1,$D58-SUM($E58:H58),TRUNC($D58*I57,2)),"")</f>
        <v/>
      </c>
      <c r="J58" s="59" t="str">
        <f>IFERROR(IF(SUM($E57:J57)=1,$D58-SUM($E58:I58),TRUNC($D58*J57,2)),"")</f>
        <v/>
      </c>
      <c r="K58" s="59" t="str">
        <f>IFERROR(IF(SUM($E57:K57)=1,$D58-SUM($E58:J58),TRUNC($D58*K57,2)),"")</f>
        <v/>
      </c>
      <c r="L58" s="59" t="str">
        <f>IFERROR(IF(SUM($E57:L57)=1,$D58-SUM($E58:K58),TRUNC($D58*L57,2)),"")</f>
        <v/>
      </c>
      <c r="M58" s="59" t="str">
        <f>IFERROR(IF(SUM($E57:M57)=1,$D58-SUM($E58:L58),TRUNC($D58*M57,2)),"")</f>
        <v/>
      </c>
      <c r="N58" s="59" t="str">
        <f>IFERROR(IF(SUM($E57:N57)=1,$D58-SUM($E58:M58),TRUNC($D58*N57,2)),"")</f>
        <v/>
      </c>
      <c r="O58" s="59" t="str">
        <f>IFERROR(IF(SUM($E57:O57)=1,$D58-SUM($E58:N58),TRUNC($D58*O57,2)),"")</f>
        <v/>
      </c>
      <c r="P58" s="59" t="str">
        <f>IFERROR(IF(SUM($E57:P57)=1,$D58-SUM($E58:O58),TRUNC($D58*P57,2)),"")</f>
        <v/>
      </c>
      <c r="Q58" s="237"/>
      <c r="R58" s="237"/>
      <c r="S58" s="237"/>
      <c r="T58" s="237"/>
      <c r="U58" s="237"/>
      <c r="V58" s="237"/>
      <c r="W58" s="60"/>
      <c r="X58" s="61">
        <f t="shared" si="2"/>
        <v>0</v>
      </c>
      <c r="Y58" s="57" t="str">
        <f t="shared" si="1"/>
        <v>ERRO</v>
      </c>
    </row>
    <row r="59" spans="1:25" ht="10.5" hidden="1" customHeight="1" thickBot="1" x14ac:dyDescent="0.25">
      <c r="A59" s="254" t="s">
        <v>50</v>
      </c>
      <c r="B59" s="254" t="s">
        <v>4772</v>
      </c>
      <c r="C59" s="255" t="s">
        <v>50</v>
      </c>
      <c r="D59" s="53" t="s">
        <v>50</v>
      </c>
      <c r="E59" s="54"/>
      <c r="F59" s="54"/>
      <c r="G59" s="54"/>
      <c r="H59" s="54"/>
      <c r="I59" s="54"/>
      <c r="J59" s="54"/>
      <c r="K59" s="54"/>
      <c r="L59" s="54"/>
      <c r="M59" s="54"/>
      <c r="N59" s="54"/>
      <c r="O59" s="54"/>
      <c r="P59" s="54"/>
      <c r="Q59" s="54"/>
      <c r="R59" s="54"/>
      <c r="S59" s="54"/>
      <c r="T59" s="54"/>
      <c r="U59" s="54"/>
      <c r="V59" s="54"/>
      <c r="W59" s="55"/>
      <c r="X59" s="56">
        <f t="shared" si="2"/>
        <v>0</v>
      </c>
      <c r="Y59" s="57" t="str">
        <f t="shared" si="1"/>
        <v>ERRO</v>
      </c>
    </row>
    <row r="60" spans="1:25" ht="10.5" hidden="1" customHeight="1" thickTop="1" x14ac:dyDescent="0.2">
      <c r="A60" s="254"/>
      <c r="B60" s="254"/>
      <c r="C60" s="255"/>
      <c r="D60" s="58" t="s">
        <v>50</v>
      </c>
      <c r="E60" s="59" t="str">
        <f>IFERROR(TRUNC($D60*E59,2),"")</f>
        <v/>
      </c>
      <c r="F60" s="59" t="str">
        <f>IFERROR(IF(SUM($E59:F59)=1,$D60-SUM($E60:E60),TRUNC($D60*F59,2)),"")</f>
        <v/>
      </c>
      <c r="G60" s="59" t="str">
        <f>IFERROR(IF(SUM($E59:G59)=1,$D60-SUM($E60:F60),TRUNC($D60*G59,2)),"")</f>
        <v/>
      </c>
      <c r="H60" s="59" t="str">
        <f>IFERROR(IF(SUM($E59:H59)=1,$D60-SUM($E60:G60),TRUNC($D60*H59,2)),"")</f>
        <v/>
      </c>
      <c r="I60" s="59" t="str">
        <f>IFERROR(IF(SUM($E59:I59)=1,$D60-SUM($E60:H60),TRUNC($D60*I59,2)),"")</f>
        <v/>
      </c>
      <c r="J60" s="59" t="str">
        <f>IFERROR(IF(SUM($E59:J59)=1,$D60-SUM($E60:I60),TRUNC($D60*J59,2)),"")</f>
        <v/>
      </c>
      <c r="K60" s="59" t="str">
        <f>IFERROR(IF(SUM($E59:K59)=1,$D60-SUM($E60:J60),TRUNC($D60*K59,2)),"")</f>
        <v/>
      </c>
      <c r="L60" s="59" t="str">
        <f>IFERROR(IF(SUM($E59:L59)=1,$D60-SUM($E60:K60),TRUNC($D60*L59,2)),"")</f>
        <v/>
      </c>
      <c r="M60" s="59" t="str">
        <f>IFERROR(IF(SUM($E59:M59)=1,$D60-SUM($E60:L60),TRUNC($D60*M59,2)),"")</f>
        <v/>
      </c>
      <c r="N60" s="59" t="str">
        <f>IFERROR(IF(SUM($E59:N59)=1,$D60-SUM($E60:M60),TRUNC($D60*N59,2)),"")</f>
        <v/>
      </c>
      <c r="O60" s="59" t="str">
        <f>IFERROR(IF(SUM($E59:O59)=1,$D60-SUM($E60:N60),TRUNC($D60*O59,2)),"")</f>
        <v/>
      </c>
      <c r="P60" s="59" t="str">
        <f>IFERROR(IF(SUM($E59:P59)=1,$D60-SUM($E60:O60),TRUNC($D60*P59,2)),"")</f>
        <v/>
      </c>
      <c r="Q60" s="237"/>
      <c r="R60" s="237"/>
      <c r="S60" s="237"/>
      <c r="T60" s="237"/>
      <c r="U60" s="237"/>
      <c r="V60" s="237"/>
      <c r="W60" s="60"/>
      <c r="X60" s="61">
        <f t="shared" si="2"/>
        <v>0</v>
      </c>
      <c r="Y60" s="57" t="str">
        <f t="shared" si="1"/>
        <v>ERRO</v>
      </c>
    </row>
    <row r="61" spans="1:25" ht="10.5" hidden="1" customHeight="1" thickBot="1" x14ac:dyDescent="0.25">
      <c r="A61" s="254" t="s">
        <v>50</v>
      </c>
      <c r="B61" s="254" t="s">
        <v>4772</v>
      </c>
      <c r="C61" s="255" t="s">
        <v>50</v>
      </c>
      <c r="D61" s="53" t="s">
        <v>50</v>
      </c>
      <c r="E61" s="54"/>
      <c r="F61" s="54"/>
      <c r="G61" s="54"/>
      <c r="H61" s="54"/>
      <c r="I61" s="54"/>
      <c r="J61" s="54"/>
      <c r="K61" s="54"/>
      <c r="L61" s="54"/>
      <c r="M61" s="54"/>
      <c r="N61" s="54"/>
      <c r="O61" s="54"/>
      <c r="P61" s="54"/>
      <c r="Q61" s="54"/>
      <c r="R61" s="54"/>
      <c r="S61" s="54"/>
      <c r="T61" s="54"/>
      <c r="U61" s="54"/>
      <c r="V61" s="54"/>
      <c r="W61" s="55"/>
      <c r="X61" s="56">
        <f t="shared" si="2"/>
        <v>0</v>
      </c>
      <c r="Y61" s="57" t="str">
        <f t="shared" si="1"/>
        <v>ERRO</v>
      </c>
    </row>
    <row r="62" spans="1:25" ht="10.5" hidden="1" customHeight="1" thickTop="1" x14ac:dyDescent="0.2">
      <c r="A62" s="254"/>
      <c r="B62" s="254"/>
      <c r="C62" s="255"/>
      <c r="D62" s="58" t="s">
        <v>50</v>
      </c>
      <c r="E62" s="59" t="str">
        <f>IFERROR(TRUNC($D62*E61,2),"")</f>
        <v/>
      </c>
      <c r="F62" s="59" t="str">
        <f>IFERROR(IF(SUM($E61:F61)=1,$D62-SUM($E62:E62),TRUNC($D62*F61,2)),"")</f>
        <v/>
      </c>
      <c r="G62" s="59" t="str">
        <f>IFERROR(IF(SUM($E61:G61)=1,$D62-SUM($E62:F62),TRUNC($D62*G61,2)),"")</f>
        <v/>
      </c>
      <c r="H62" s="59" t="str">
        <f>IFERROR(IF(SUM($E61:H61)=1,$D62-SUM($E62:G62),TRUNC($D62*H61,2)),"")</f>
        <v/>
      </c>
      <c r="I62" s="59" t="str">
        <f>IFERROR(IF(SUM($E61:I61)=1,$D62-SUM($E62:H62),TRUNC($D62*I61,2)),"")</f>
        <v/>
      </c>
      <c r="J62" s="59" t="str">
        <f>IFERROR(IF(SUM($E61:J61)=1,$D62-SUM($E62:I62),TRUNC($D62*J61,2)),"")</f>
        <v/>
      </c>
      <c r="K62" s="59" t="str">
        <f>IFERROR(IF(SUM($E61:K61)=1,$D62-SUM($E62:J62),TRUNC($D62*K61,2)),"")</f>
        <v/>
      </c>
      <c r="L62" s="59" t="str">
        <f>IFERROR(IF(SUM($E61:L61)=1,$D62-SUM($E62:K62),TRUNC($D62*L61,2)),"")</f>
        <v/>
      </c>
      <c r="M62" s="59" t="str">
        <f>IFERROR(IF(SUM($E61:M61)=1,$D62-SUM($E62:L62),TRUNC($D62*M61,2)),"")</f>
        <v/>
      </c>
      <c r="N62" s="59" t="str">
        <f>IFERROR(IF(SUM($E61:N61)=1,$D62-SUM($E62:M62),TRUNC($D62*N61,2)),"")</f>
        <v/>
      </c>
      <c r="O62" s="59" t="str">
        <f>IFERROR(IF(SUM($E61:O61)=1,$D62-SUM($E62:N62),TRUNC($D62*O61,2)),"")</f>
        <v/>
      </c>
      <c r="P62" s="59" t="str">
        <f>IFERROR(IF(SUM($E61:P61)=1,$D62-SUM($E62:O62),TRUNC($D62*P61,2)),"")</f>
        <v/>
      </c>
      <c r="Q62" s="237"/>
      <c r="R62" s="237"/>
      <c r="S62" s="237"/>
      <c r="T62" s="237"/>
      <c r="U62" s="237"/>
      <c r="V62" s="237"/>
      <c r="W62" s="60"/>
      <c r="X62" s="61">
        <f t="shared" si="2"/>
        <v>0</v>
      </c>
      <c r="Y62" s="57" t="str">
        <f t="shared" si="1"/>
        <v>ERRO</v>
      </c>
    </row>
    <row r="63" spans="1:25" ht="10.5" hidden="1" customHeight="1" x14ac:dyDescent="0.2">
      <c r="A63" s="256" t="s">
        <v>50</v>
      </c>
      <c r="B63" s="256" t="s">
        <v>4772</v>
      </c>
      <c r="C63" s="255" t="s">
        <v>50</v>
      </c>
      <c r="D63" s="53" t="s">
        <v>50</v>
      </c>
      <c r="E63" s="258" t="str">
        <f>IFERROR(TRUNC($D64*#REF!,2),"")</f>
        <v/>
      </c>
      <c r="F63" s="259"/>
      <c r="G63" s="259"/>
      <c r="H63" s="259"/>
      <c r="I63" s="259"/>
      <c r="J63" s="259"/>
      <c r="K63" s="259"/>
      <c r="L63" s="259"/>
      <c r="M63" s="259"/>
      <c r="N63" s="259"/>
      <c r="O63" s="259"/>
      <c r="P63" s="259"/>
      <c r="Q63" s="259"/>
      <c r="R63" s="259"/>
      <c r="S63" s="259"/>
      <c r="T63" s="259"/>
      <c r="U63" s="259"/>
      <c r="V63" s="259"/>
      <c r="W63" s="259"/>
      <c r="X63" s="56">
        <f>SUM(E63:W63)</f>
        <v>0</v>
      </c>
      <c r="Y63" s="57" t="str">
        <f t="shared" si="1"/>
        <v>ERRO</v>
      </c>
    </row>
    <row r="64" spans="1:25" ht="10.5" hidden="1" customHeight="1" x14ac:dyDescent="0.2">
      <c r="A64" s="257"/>
      <c r="B64" s="257"/>
      <c r="C64" s="255"/>
      <c r="D64" s="58" t="s">
        <v>50</v>
      </c>
      <c r="E64" s="260"/>
      <c r="F64" s="261"/>
      <c r="G64" s="261"/>
      <c r="H64" s="261"/>
      <c r="I64" s="261"/>
      <c r="J64" s="261"/>
      <c r="K64" s="261"/>
      <c r="L64" s="261"/>
      <c r="M64" s="261"/>
      <c r="N64" s="261"/>
      <c r="O64" s="261"/>
      <c r="P64" s="261"/>
      <c r="Q64" s="261"/>
      <c r="R64" s="261"/>
      <c r="S64" s="261"/>
      <c r="T64" s="261"/>
      <c r="U64" s="261"/>
      <c r="V64" s="261"/>
      <c r="W64" s="261"/>
      <c r="X64" s="61">
        <f t="shared" si="2"/>
        <v>0</v>
      </c>
      <c r="Y64" s="57" t="str">
        <f t="shared" si="1"/>
        <v>ERRO</v>
      </c>
    </row>
    <row r="65" spans="1:25" ht="10.5" hidden="1" customHeight="1" thickBot="1" x14ac:dyDescent="0.25">
      <c r="A65" s="254" t="str">
        <f>IFERROR(INDEX([1]!Resumo[#Data],(ROW()-ROW(A$3))/2,1),"")</f>
        <v/>
      </c>
      <c r="B65" s="254" t="str">
        <f>IFERROR(INDEX([1]!Resumo[#Data],(ROW()-ROW(B$3))/2,2),"OCULTAR LINHA")</f>
        <v>OCULTAR LINHA</v>
      </c>
      <c r="C65" s="255" t="str">
        <f>IFERROR(INDEX([1]!Resumo[#Data],(ROW()-ROW(C$3))/2,4),"")</f>
        <v/>
      </c>
      <c r="D65" s="53" t="str">
        <f>IF(D66="","",1)</f>
        <v/>
      </c>
      <c r="E65" s="54"/>
      <c r="F65" s="54"/>
      <c r="G65" s="54"/>
      <c r="H65" s="54"/>
      <c r="I65" s="54"/>
      <c r="J65" s="54"/>
      <c r="K65" s="54"/>
      <c r="L65" s="54"/>
      <c r="M65" s="54"/>
      <c r="N65" s="54"/>
      <c r="O65" s="54"/>
      <c r="P65" s="54"/>
      <c r="Q65" s="54"/>
      <c r="R65" s="54"/>
      <c r="S65" s="54"/>
      <c r="T65" s="54"/>
      <c r="U65" s="54"/>
      <c r="V65" s="54"/>
      <c r="W65" s="55"/>
      <c r="X65" s="56">
        <f t="shared" ref="X65:X96" si="3">SUM(E65:W65)</f>
        <v>0</v>
      </c>
      <c r="Y65" s="57" t="str">
        <f t="shared" si="1"/>
        <v>ERRO</v>
      </c>
    </row>
    <row r="66" spans="1:25" ht="10.5" hidden="1" customHeight="1" thickTop="1" x14ac:dyDescent="0.2">
      <c r="A66" s="254"/>
      <c r="B66" s="254"/>
      <c r="C66" s="255"/>
      <c r="D66" s="58" t="str">
        <f>IFERROR(INDEX([1]!Resumo[#Data],(ROW()-ROW(D$4))/2,3),"")</f>
        <v/>
      </c>
      <c r="E66" s="59" t="str">
        <f>IFERROR(TRUNC($D66*E65,2),"")</f>
        <v/>
      </c>
      <c r="F66" s="59" t="str">
        <f>IFERROR(IF(SUM($E65:F65)=1,$D66-SUM($E66:E66),TRUNC($D66*F65,2)),"")</f>
        <v/>
      </c>
      <c r="G66" s="59" t="str">
        <f>IFERROR(IF(SUM($E65:G65)=1,$D66-SUM($E66:F66),TRUNC($D66*G65,2)),"")</f>
        <v/>
      </c>
      <c r="H66" s="59" t="str">
        <f>IFERROR(IF(SUM($E65:H65)=1,$D66-SUM($E66:G66),TRUNC($D66*H65,2)),"")</f>
        <v/>
      </c>
      <c r="I66" s="59" t="str">
        <f>IFERROR(IF(SUM($E65:I65)=1,$D66-SUM($E66:H66),TRUNC($D66*I65,2)),"")</f>
        <v/>
      </c>
      <c r="J66" s="59" t="str">
        <f>IFERROR(IF(SUM($E65:J65)=1,$D66-SUM($E66:I66),TRUNC($D66*J65,2)),"")</f>
        <v/>
      </c>
      <c r="K66" s="59" t="str">
        <f>IFERROR(IF(SUM($E65:K65)=1,$D66-SUM($E66:J66),TRUNC($D66*K65,2)),"")</f>
        <v/>
      </c>
      <c r="L66" s="59" t="str">
        <f>IFERROR(IF(SUM($E65:L65)=1,$D66-SUM($E66:K66),TRUNC($D66*L65,2)),"")</f>
        <v/>
      </c>
      <c r="M66" s="59" t="str">
        <f>IFERROR(IF(SUM($E65:M65)=1,$D66-SUM($E66:L66),TRUNC($D66*M65,2)),"")</f>
        <v/>
      </c>
      <c r="N66" s="59" t="str">
        <f>IFERROR(IF(SUM($E65:N65)=1,$D66-SUM($E66:M66),TRUNC($D66*N65,2)),"")</f>
        <v/>
      </c>
      <c r="O66" s="59" t="str">
        <f>IFERROR(IF(SUM($E65:O65)=1,$D66-SUM($E66:N66),TRUNC($D66*O65,2)),"")</f>
        <v/>
      </c>
      <c r="P66" s="59" t="str">
        <f>IFERROR(IF(SUM($E65:P65)=1,$D66-SUM($E66:O66),TRUNC($D66*P65,2)),"")</f>
        <v/>
      </c>
      <c r="Q66" s="237"/>
      <c r="R66" s="237"/>
      <c r="S66" s="237"/>
      <c r="T66" s="237"/>
      <c r="U66" s="237"/>
      <c r="V66" s="237"/>
      <c r="W66" s="60"/>
      <c r="X66" s="61">
        <f t="shared" si="3"/>
        <v>0</v>
      </c>
      <c r="Y66" s="57" t="str">
        <f t="shared" si="1"/>
        <v>ERRO</v>
      </c>
    </row>
    <row r="67" spans="1:25" ht="10.5" hidden="1" customHeight="1" thickBot="1" x14ac:dyDescent="0.25">
      <c r="A67" s="254" t="str">
        <f>IFERROR(INDEX([1]!Resumo[#Data],(ROW()-ROW(A$3))/2,1),"")</f>
        <v/>
      </c>
      <c r="B67" s="254" t="str">
        <f>IFERROR(INDEX([1]!Resumo[#Data],(ROW()-ROW(B$3))/2,2),"OCULTAR LINHA")</f>
        <v>OCULTAR LINHA</v>
      </c>
      <c r="C67" s="255" t="str">
        <f>IFERROR(INDEX([1]!Resumo[#Data],(ROW()-ROW(C$3))/2,4),"")</f>
        <v/>
      </c>
      <c r="D67" s="53" t="str">
        <f>IF(D68="","",1)</f>
        <v/>
      </c>
      <c r="E67" s="54"/>
      <c r="F67" s="54"/>
      <c r="G67" s="54"/>
      <c r="H67" s="54"/>
      <c r="I67" s="54"/>
      <c r="J67" s="54"/>
      <c r="K67" s="54"/>
      <c r="L67" s="54"/>
      <c r="M67" s="54"/>
      <c r="N67" s="54"/>
      <c r="O67" s="54"/>
      <c r="P67" s="54"/>
      <c r="Q67" s="54"/>
      <c r="R67" s="54"/>
      <c r="S67" s="54"/>
      <c r="T67" s="54"/>
      <c r="U67" s="54"/>
      <c r="V67" s="54"/>
      <c r="W67" s="55"/>
      <c r="X67" s="56">
        <f t="shared" si="3"/>
        <v>0</v>
      </c>
      <c r="Y67" s="57" t="str">
        <f t="shared" si="1"/>
        <v>ERRO</v>
      </c>
    </row>
    <row r="68" spans="1:25" ht="10.5" hidden="1" customHeight="1" thickTop="1" x14ac:dyDescent="0.2">
      <c r="A68" s="254"/>
      <c r="B68" s="254"/>
      <c r="C68" s="255"/>
      <c r="D68" s="58" t="str">
        <f>IFERROR(INDEX([1]!Resumo[#Data],(ROW()-ROW(D$4))/2,3),"")</f>
        <v/>
      </c>
      <c r="E68" s="59" t="str">
        <f>IFERROR(TRUNC($D68*E67,2),"")</f>
        <v/>
      </c>
      <c r="F68" s="59" t="str">
        <f>IFERROR(IF(SUM($E67:F67)=1,$D68-SUM($E68:E68),TRUNC($D68*F67,2)),"")</f>
        <v/>
      </c>
      <c r="G68" s="59" t="str">
        <f>IFERROR(IF(SUM($E67:G67)=1,$D68-SUM($E68:F68),TRUNC($D68*G67,2)),"")</f>
        <v/>
      </c>
      <c r="H68" s="59" t="str">
        <f>IFERROR(IF(SUM($E67:H67)=1,$D68-SUM($E68:G68),TRUNC($D68*H67,2)),"")</f>
        <v/>
      </c>
      <c r="I68" s="59" t="str">
        <f>IFERROR(IF(SUM($E67:I67)=1,$D68-SUM($E68:H68),TRUNC($D68*I67,2)),"")</f>
        <v/>
      </c>
      <c r="J68" s="59" t="str">
        <f>IFERROR(IF(SUM($E67:J67)=1,$D68-SUM($E68:I68),TRUNC($D68*J67,2)),"")</f>
        <v/>
      </c>
      <c r="K68" s="59" t="str">
        <f>IFERROR(IF(SUM($E67:K67)=1,$D68-SUM($E68:J68),TRUNC($D68*K67,2)),"")</f>
        <v/>
      </c>
      <c r="L68" s="59" t="str">
        <f>IFERROR(IF(SUM($E67:L67)=1,$D68-SUM($E68:K68),TRUNC($D68*L67,2)),"")</f>
        <v/>
      </c>
      <c r="M68" s="59" t="str">
        <f>IFERROR(IF(SUM($E67:M67)=1,$D68-SUM($E68:L68),TRUNC($D68*M67,2)),"")</f>
        <v/>
      </c>
      <c r="N68" s="59" t="str">
        <f>IFERROR(IF(SUM($E67:N67)=1,$D68-SUM($E68:M68),TRUNC($D68*N67,2)),"")</f>
        <v/>
      </c>
      <c r="O68" s="59" t="str">
        <f>IFERROR(IF(SUM($E67:O67)=1,$D68-SUM($E68:N68),TRUNC($D68*O67,2)),"")</f>
        <v/>
      </c>
      <c r="P68" s="59" t="str">
        <f>IFERROR(IF(SUM($E67:P67)=1,$D68-SUM($E68:O68),TRUNC($D68*P67,2)),"")</f>
        <v/>
      </c>
      <c r="Q68" s="237"/>
      <c r="R68" s="237"/>
      <c r="S68" s="237"/>
      <c r="T68" s="237"/>
      <c r="U68" s="237"/>
      <c r="V68" s="237"/>
      <c r="W68" s="60"/>
      <c r="X68" s="61">
        <f t="shared" si="3"/>
        <v>0</v>
      </c>
      <c r="Y68" s="57" t="str">
        <f t="shared" si="1"/>
        <v>ERRO</v>
      </c>
    </row>
    <row r="69" spans="1:25" ht="10.5" hidden="1" customHeight="1" thickBot="1" x14ac:dyDescent="0.25">
      <c r="A69" s="254" t="str">
        <f>IFERROR(INDEX([1]!Resumo[#Data],(ROW()-ROW(A$3))/2,1),"")</f>
        <v/>
      </c>
      <c r="B69" s="254" t="str">
        <f>IFERROR(INDEX([1]!Resumo[#Data],(ROW()-ROW(B$3))/2,2),"OCULTAR LINHA")</f>
        <v>OCULTAR LINHA</v>
      </c>
      <c r="C69" s="255" t="str">
        <f>IFERROR(INDEX([1]!Resumo[#Data],(ROW()-ROW(C$3))/2,4),"")</f>
        <v/>
      </c>
      <c r="D69" s="53" t="str">
        <f>IF(D70="","",1)</f>
        <v/>
      </c>
      <c r="E69" s="54"/>
      <c r="F69" s="54"/>
      <c r="G69" s="54"/>
      <c r="H69" s="54"/>
      <c r="I69" s="54"/>
      <c r="J69" s="54"/>
      <c r="K69" s="54"/>
      <c r="L69" s="54"/>
      <c r="M69" s="54"/>
      <c r="N69" s="54"/>
      <c r="O69" s="54"/>
      <c r="P69" s="54"/>
      <c r="Q69" s="54"/>
      <c r="R69" s="54"/>
      <c r="S69" s="54"/>
      <c r="T69" s="54"/>
      <c r="U69" s="54"/>
      <c r="V69" s="54"/>
      <c r="W69" s="55"/>
      <c r="X69" s="56">
        <f t="shared" si="3"/>
        <v>0</v>
      </c>
      <c r="Y69" s="57" t="str">
        <f t="shared" ref="Y69:Y96" si="4">IF(X69=D69,"OK","ERRO")</f>
        <v>ERRO</v>
      </c>
    </row>
    <row r="70" spans="1:25" ht="10.5" hidden="1" customHeight="1" thickTop="1" x14ac:dyDescent="0.2">
      <c r="A70" s="254"/>
      <c r="B70" s="254"/>
      <c r="C70" s="255"/>
      <c r="D70" s="58" t="str">
        <f>IFERROR(INDEX([1]!Resumo[#Data],(ROW()-ROW(D$4))/2,3),"")</f>
        <v/>
      </c>
      <c r="E70" s="59" t="str">
        <f>IFERROR(TRUNC($D70*E69,2),"")</f>
        <v/>
      </c>
      <c r="F70" s="59" t="str">
        <f>IFERROR(IF(SUM($E69:F69)=1,$D70-SUM($E70:E70),TRUNC($D70*F69,2)),"")</f>
        <v/>
      </c>
      <c r="G70" s="59" t="str">
        <f>IFERROR(IF(SUM($E69:G69)=1,$D70-SUM($E70:F70),TRUNC($D70*G69,2)),"")</f>
        <v/>
      </c>
      <c r="H70" s="59" t="str">
        <f>IFERROR(IF(SUM($E69:H69)=1,$D70-SUM($E70:G70),TRUNC($D70*H69,2)),"")</f>
        <v/>
      </c>
      <c r="I70" s="59" t="str">
        <f>IFERROR(IF(SUM($E69:I69)=1,$D70-SUM($E70:H70),TRUNC($D70*I69,2)),"")</f>
        <v/>
      </c>
      <c r="J70" s="59" t="str">
        <f>IFERROR(IF(SUM($E69:J69)=1,$D70-SUM($E70:I70),TRUNC($D70*J69,2)),"")</f>
        <v/>
      </c>
      <c r="K70" s="59" t="str">
        <f>IFERROR(IF(SUM($E69:K69)=1,$D70-SUM($E70:J70),TRUNC($D70*K69,2)),"")</f>
        <v/>
      </c>
      <c r="L70" s="59" t="str">
        <f>IFERROR(IF(SUM($E69:L69)=1,$D70-SUM($E70:K70),TRUNC($D70*L69,2)),"")</f>
        <v/>
      </c>
      <c r="M70" s="59" t="str">
        <f>IFERROR(IF(SUM($E69:M69)=1,$D70-SUM($E70:L70),TRUNC($D70*M69,2)),"")</f>
        <v/>
      </c>
      <c r="N70" s="59" t="str">
        <f>IFERROR(IF(SUM($E69:N69)=1,$D70-SUM($E70:M70),TRUNC($D70*N69,2)),"")</f>
        <v/>
      </c>
      <c r="O70" s="59" t="str">
        <f>IFERROR(IF(SUM($E69:O69)=1,$D70-SUM($E70:N70),TRUNC($D70*O69,2)),"")</f>
        <v/>
      </c>
      <c r="P70" s="59" t="str">
        <f>IFERROR(IF(SUM($E69:P69)=1,$D70-SUM($E70:O70),TRUNC($D70*P69,2)),"")</f>
        <v/>
      </c>
      <c r="Q70" s="237"/>
      <c r="R70" s="237"/>
      <c r="S70" s="237"/>
      <c r="T70" s="237"/>
      <c r="U70" s="237"/>
      <c r="V70" s="237"/>
      <c r="W70" s="60"/>
      <c r="X70" s="61">
        <f t="shared" si="3"/>
        <v>0</v>
      </c>
      <c r="Y70" s="57" t="str">
        <f t="shared" si="4"/>
        <v>ERRO</v>
      </c>
    </row>
    <row r="71" spans="1:25" ht="10.5" hidden="1" customHeight="1" thickBot="1" x14ac:dyDescent="0.25">
      <c r="A71" s="254" t="str">
        <f>IFERROR(INDEX([1]!Resumo[#Data],(ROW()-ROW(A$3))/2,1),"")</f>
        <v/>
      </c>
      <c r="B71" s="254" t="str">
        <f>IFERROR(INDEX([1]!Resumo[#Data],(ROW()-ROW(B$3))/2,2),"OCULTAR LINHA")</f>
        <v>OCULTAR LINHA</v>
      </c>
      <c r="C71" s="255" t="str">
        <f>IFERROR(INDEX([1]!Resumo[#Data],(ROW()-ROW(C$3))/2,4),"")</f>
        <v/>
      </c>
      <c r="D71" s="53" t="str">
        <f>IF(D72="","",1)</f>
        <v/>
      </c>
      <c r="E71" s="54"/>
      <c r="F71" s="54"/>
      <c r="G71" s="54"/>
      <c r="H71" s="54"/>
      <c r="I71" s="54"/>
      <c r="J71" s="54"/>
      <c r="K71" s="54"/>
      <c r="L71" s="54"/>
      <c r="M71" s="54"/>
      <c r="N71" s="54"/>
      <c r="O71" s="54"/>
      <c r="P71" s="54"/>
      <c r="Q71" s="54"/>
      <c r="R71" s="54"/>
      <c r="S71" s="54"/>
      <c r="T71" s="54"/>
      <c r="U71" s="54"/>
      <c r="V71" s="54"/>
      <c r="W71" s="55"/>
      <c r="X71" s="56">
        <f t="shared" si="3"/>
        <v>0</v>
      </c>
      <c r="Y71" s="57" t="str">
        <f t="shared" si="4"/>
        <v>ERRO</v>
      </c>
    </row>
    <row r="72" spans="1:25" ht="10.5" hidden="1" customHeight="1" thickTop="1" x14ac:dyDescent="0.2">
      <c r="A72" s="254"/>
      <c r="B72" s="254"/>
      <c r="C72" s="255"/>
      <c r="D72" s="58" t="str">
        <f>IFERROR(INDEX([1]!Resumo[#Data],(ROW()-ROW(D$4))/2,3),"")</f>
        <v/>
      </c>
      <c r="E72" s="59" t="str">
        <f>IFERROR(TRUNC($D72*E71,2),"")</f>
        <v/>
      </c>
      <c r="F72" s="59" t="str">
        <f>IFERROR(IF(SUM($E71:F71)=1,$D72-SUM($E72:E72),TRUNC($D72*F71,2)),"")</f>
        <v/>
      </c>
      <c r="G72" s="59" t="str">
        <f>IFERROR(IF(SUM($E71:G71)=1,$D72-SUM($E72:F72),TRUNC($D72*G71,2)),"")</f>
        <v/>
      </c>
      <c r="H72" s="59" t="str">
        <f>IFERROR(IF(SUM($E71:H71)=1,$D72-SUM($E72:G72),TRUNC($D72*H71,2)),"")</f>
        <v/>
      </c>
      <c r="I72" s="59" t="str">
        <f>IFERROR(IF(SUM($E71:I71)=1,$D72-SUM($E72:H72),TRUNC($D72*I71,2)),"")</f>
        <v/>
      </c>
      <c r="J72" s="59" t="str">
        <f>IFERROR(IF(SUM($E71:J71)=1,$D72-SUM($E72:I72),TRUNC($D72*J71,2)),"")</f>
        <v/>
      </c>
      <c r="K72" s="59" t="str">
        <f>IFERROR(IF(SUM($E71:K71)=1,$D72-SUM($E72:J72),TRUNC($D72*K71,2)),"")</f>
        <v/>
      </c>
      <c r="L72" s="59" t="str">
        <f>IFERROR(IF(SUM($E71:L71)=1,$D72-SUM($E72:K72),TRUNC($D72*L71,2)),"")</f>
        <v/>
      </c>
      <c r="M72" s="59" t="str">
        <f>IFERROR(IF(SUM($E71:M71)=1,$D72-SUM($E72:L72),TRUNC($D72*M71,2)),"")</f>
        <v/>
      </c>
      <c r="N72" s="59" t="str">
        <f>IFERROR(IF(SUM($E71:N71)=1,$D72-SUM($E72:M72),TRUNC($D72*N71,2)),"")</f>
        <v/>
      </c>
      <c r="O72" s="59" t="str">
        <f>IFERROR(IF(SUM($E71:O71)=1,$D72-SUM($E72:N72),TRUNC($D72*O71,2)),"")</f>
        <v/>
      </c>
      <c r="P72" s="59" t="str">
        <f>IFERROR(IF(SUM($E71:P71)=1,$D72-SUM($E72:O72),TRUNC($D72*P71,2)),"")</f>
        <v/>
      </c>
      <c r="Q72" s="237"/>
      <c r="R72" s="237"/>
      <c r="S72" s="237"/>
      <c r="T72" s="237"/>
      <c r="U72" s="237"/>
      <c r="V72" s="237"/>
      <c r="W72" s="60"/>
      <c r="X72" s="61">
        <f t="shared" si="3"/>
        <v>0</v>
      </c>
      <c r="Y72" s="57" t="str">
        <f t="shared" si="4"/>
        <v>ERRO</v>
      </c>
    </row>
    <row r="73" spans="1:25" ht="10.5" hidden="1" customHeight="1" thickBot="1" x14ac:dyDescent="0.25">
      <c r="A73" s="254" t="str">
        <f>IFERROR(INDEX([1]!Resumo[#Data],(ROW()-ROW(A$3))/2,1),"")</f>
        <v/>
      </c>
      <c r="B73" s="254" t="str">
        <f>IFERROR(INDEX([1]!Resumo[#Data],(ROW()-ROW(B$3))/2,2),"OCULTAR LINHA")</f>
        <v>OCULTAR LINHA</v>
      </c>
      <c r="C73" s="255" t="str">
        <f>IFERROR(INDEX([1]!Resumo[#Data],(ROW()-ROW(C$3))/2,4),"")</f>
        <v/>
      </c>
      <c r="D73" s="53" t="str">
        <f>IF(D74="","",1)</f>
        <v/>
      </c>
      <c r="E73" s="54"/>
      <c r="F73" s="54"/>
      <c r="G73" s="54"/>
      <c r="H73" s="54"/>
      <c r="I73" s="54"/>
      <c r="J73" s="54"/>
      <c r="K73" s="54"/>
      <c r="L73" s="54"/>
      <c r="M73" s="54"/>
      <c r="N73" s="54"/>
      <c r="O73" s="54"/>
      <c r="P73" s="54"/>
      <c r="Q73" s="54"/>
      <c r="R73" s="54"/>
      <c r="S73" s="54"/>
      <c r="T73" s="54"/>
      <c r="U73" s="54"/>
      <c r="V73" s="54"/>
      <c r="W73" s="55"/>
      <c r="X73" s="56">
        <f t="shared" si="3"/>
        <v>0</v>
      </c>
      <c r="Y73" s="57" t="str">
        <f t="shared" si="4"/>
        <v>ERRO</v>
      </c>
    </row>
    <row r="74" spans="1:25" ht="10.5" hidden="1" customHeight="1" thickTop="1" x14ac:dyDescent="0.2">
      <c r="A74" s="254"/>
      <c r="B74" s="254"/>
      <c r="C74" s="255"/>
      <c r="D74" s="58" t="str">
        <f>IFERROR(INDEX([1]!Resumo[#Data],(ROW()-ROW(D$4))/2,3),"")</f>
        <v/>
      </c>
      <c r="E74" s="59" t="str">
        <f>IFERROR(TRUNC($D74*E73,2),"")</f>
        <v/>
      </c>
      <c r="F74" s="59" t="str">
        <f>IFERROR(IF(SUM($E73:F73)=1,$D74-SUM($E74:E74),TRUNC($D74*F73,2)),"")</f>
        <v/>
      </c>
      <c r="G74" s="59" t="str">
        <f>IFERROR(IF(SUM($E73:G73)=1,$D74-SUM($E74:F74),TRUNC($D74*G73,2)),"")</f>
        <v/>
      </c>
      <c r="H74" s="59" t="str">
        <f>IFERROR(IF(SUM($E73:H73)=1,$D74-SUM($E74:G74),TRUNC($D74*H73,2)),"")</f>
        <v/>
      </c>
      <c r="I74" s="59" t="str">
        <f>IFERROR(IF(SUM($E73:I73)=1,$D74-SUM($E74:H74),TRUNC($D74*I73,2)),"")</f>
        <v/>
      </c>
      <c r="J74" s="59" t="str">
        <f>IFERROR(IF(SUM($E73:J73)=1,$D74-SUM($E74:I74),TRUNC($D74*J73,2)),"")</f>
        <v/>
      </c>
      <c r="K74" s="59" t="str">
        <f>IFERROR(IF(SUM($E73:K73)=1,$D74-SUM($E74:J74),TRUNC($D74*K73,2)),"")</f>
        <v/>
      </c>
      <c r="L74" s="59" t="str">
        <f>IFERROR(IF(SUM($E73:L73)=1,$D74-SUM($E74:K74),TRUNC($D74*L73,2)),"")</f>
        <v/>
      </c>
      <c r="M74" s="59" t="str">
        <f>IFERROR(IF(SUM($E73:M73)=1,$D74-SUM($E74:L74),TRUNC($D74*M73,2)),"")</f>
        <v/>
      </c>
      <c r="N74" s="59" t="str">
        <f>IFERROR(IF(SUM($E73:N73)=1,$D74-SUM($E74:M74),TRUNC($D74*N73,2)),"")</f>
        <v/>
      </c>
      <c r="O74" s="59" t="str">
        <f>IFERROR(IF(SUM($E73:O73)=1,$D74-SUM($E74:N74),TRUNC($D74*O73,2)),"")</f>
        <v/>
      </c>
      <c r="P74" s="59" t="str">
        <f>IFERROR(IF(SUM($E73:P73)=1,$D74-SUM($E74:O74),TRUNC($D74*P73,2)),"")</f>
        <v/>
      </c>
      <c r="Q74" s="237"/>
      <c r="R74" s="237"/>
      <c r="S74" s="237"/>
      <c r="T74" s="237"/>
      <c r="U74" s="237"/>
      <c r="V74" s="237"/>
      <c r="W74" s="60"/>
      <c r="X74" s="61">
        <f t="shared" si="3"/>
        <v>0</v>
      </c>
      <c r="Y74" s="57" t="str">
        <f t="shared" si="4"/>
        <v>ERRO</v>
      </c>
    </row>
    <row r="75" spans="1:25" ht="10.5" hidden="1" customHeight="1" thickBot="1" x14ac:dyDescent="0.25">
      <c r="A75" s="254" t="str">
        <f>IFERROR(INDEX([1]!Resumo[#Data],(ROW()-ROW(A$3))/2,1),"")</f>
        <v/>
      </c>
      <c r="B75" s="254" t="str">
        <f>IFERROR(INDEX([1]!Resumo[#Data],(ROW()-ROW(B$3))/2,2),"OCULTAR LINHA")</f>
        <v>OCULTAR LINHA</v>
      </c>
      <c r="C75" s="255" t="str">
        <f>IFERROR(INDEX([1]!Resumo[#Data],(ROW()-ROW(C$3))/2,4),"")</f>
        <v/>
      </c>
      <c r="D75" s="53" t="str">
        <f>IF(D76="","",1)</f>
        <v/>
      </c>
      <c r="E75" s="54"/>
      <c r="F75" s="54"/>
      <c r="G75" s="54"/>
      <c r="H75" s="54"/>
      <c r="I75" s="54"/>
      <c r="J75" s="54"/>
      <c r="K75" s="54"/>
      <c r="L75" s="54"/>
      <c r="M75" s="54"/>
      <c r="N75" s="54"/>
      <c r="O75" s="54"/>
      <c r="P75" s="54"/>
      <c r="Q75" s="54"/>
      <c r="R75" s="54"/>
      <c r="S75" s="54"/>
      <c r="T75" s="54"/>
      <c r="U75" s="54"/>
      <c r="V75" s="54"/>
      <c r="W75" s="55"/>
      <c r="X75" s="56">
        <f t="shared" si="3"/>
        <v>0</v>
      </c>
      <c r="Y75" s="57" t="str">
        <f t="shared" si="4"/>
        <v>ERRO</v>
      </c>
    </row>
    <row r="76" spans="1:25" ht="10.5" hidden="1" customHeight="1" thickTop="1" x14ac:dyDescent="0.2">
      <c r="A76" s="254"/>
      <c r="B76" s="254"/>
      <c r="C76" s="255"/>
      <c r="D76" s="58" t="str">
        <f>IFERROR(INDEX([1]!Resumo[#Data],(ROW()-ROW(D$4))/2,3),"")</f>
        <v/>
      </c>
      <c r="E76" s="59" t="str">
        <f>IFERROR(TRUNC($D76*E75,2),"")</f>
        <v/>
      </c>
      <c r="F76" s="59" t="str">
        <f>IFERROR(IF(SUM($E75:F75)=1,$D76-SUM($E76:E76),TRUNC($D76*F75,2)),"")</f>
        <v/>
      </c>
      <c r="G76" s="59" t="str">
        <f>IFERROR(IF(SUM($E75:G75)=1,$D76-SUM($E76:F76),TRUNC($D76*G75,2)),"")</f>
        <v/>
      </c>
      <c r="H76" s="59" t="str">
        <f>IFERROR(IF(SUM($E75:H75)=1,$D76-SUM($E76:G76),TRUNC($D76*H75,2)),"")</f>
        <v/>
      </c>
      <c r="I76" s="59" t="str">
        <f>IFERROR(IF(SUM($E75:I75)=1,$D76-SUM($E76:H76),TRUNC($D76*I75,2)),"")</f>
        <v/>
      </c>
      <c r="J76" s="59" t="str">
        <f>IFERROR(IF(SUM($E75:J75)=1,$D76-SUM($E76:I76),TRUNC($D76*J75,2)),"")</f>
        <v/>
      </c>
      <c r="K76" s="59" t="str">
        <f>IFERROR(IF(SUM($E75:K75)=1,$D76-SUM($E76:J76),TRUNC($D76*K75,2)),"")</f>
        <v/>
      </c>
      <c r="L76" s="59" t="str">
        <f>IFERROR(IF(SUM($E75:L75)=1,$D76-SUM($E76:K76),TRUNC($D76*L75,2)),"")</f>
        <v/>
      </c>
      <c r="M76" s="59" t="str">
        <f>IFERROR(IF(SUM($E75:M75)=1,$D76-SUM($E76:L76),TRUNC($D76*M75,2)),"")</f>
        <v/>
      </c>
      <c r="N76" s="59" t="str">
        <f>IFERROR(IF(SUM($E75:N75)=1,$D76-SUM($E76:M76),TRUNC($D76*N75,2)),"")</f>
        <v/>
      </c>
      <c r="O76" s="59" t="str">
        <f>IFERROR(IF(SUM($E75:O75)=1,$D76-SUM($E76:N76),TRUNC($D76*O75,2)),"")</f>
        <v/>
      </c>
      <c r="P76" s="59" t="str">
        <f>IFERROR(IF(SUM($E75:P75)=1,$D76-SUM($E76:O76),TRUNC($D76*P75,2)),"")</f>
        <v/>
      </c>
      <c r="Q76" s="237"/>
      <c r="R76" s="237"/>
      <c r="S76" s="237"/>
      <c r="T76" s="237"/>
      <c r="U76" s="237"/>
      <c r="V76" s="237"/>
      <c r="W76" s="60"/>
      <c r="X76" s="61">
        <f t="shared" si="3"/>
        <v>0</v>
      </c>
      <c r="Y76" s="57" t="str">
        <f t="shared" si="4"/>
        <v>ERRO</v>
      </c>
    </row>
    <row r="77" spans="1:25" ht="10.5" hidden="1" customHeight="1" thickBot="1" x14ac:dyDescent="0.25">
      <c r="A77" s="254" t="str">
        <f>IFERROR(INDEX([1]!Resumo[#Data],(ROW()-ROW(A$3))/2,1),"")</f>
        <v/>
      </c>
      <c r="B77" s="254" t="str">
        <f>IFERROR(INDEX([1]!Resumo[#Data],(ROW()-ROW(B$3))/2,2),"OCULTAR LINHA")</f>
        <v>OCULTAR LINHA</v>
      </c>
      <c r="C77" s="255" t="str">
        <f>IFERROR(INDEX([1]!Resumo[#Data],(ROW()-ROW(C$3))/2,4),"")</f>
        <v/>
      </c>
      <c r="D77" s="53" t="str">
        <f>IF(D78="","",1)</f>
        <v/>
      </c>
      <c r="E77" s="54"/>
      <c r="F77" s="54"/>
      <c r="G77" s="54"/>
      <c r="H77" s="54"/>
      <c r="I77" s="54"/>
      <c r="J77" s="54"/>
      <c r="K77" s="54"/>
      <c r="L77" s="54"/>
      <c r="M77" s="54"/>
      <c r="N77" s="54"/>
      <c r="O77" s="54"/>
      <c r="P77" s="54"/>
      <c r="Q77" s="54"/>
      <c r="R77" s="54"/>
      <c r="S77" s="54"/>
      <c r="T77" s="54"/>
      <c r="U77" s="54"/>
      <c r="V77" s="54"/>
      <c r="W77" s="55"/>
      <c r="X77" s="56">
        <f t="shared" si="3"/>
        <v>0</v>
      </c>
      <c r="Y77" s="57" t="str">
        <f t="shared" si="4"/>
        <v>ERRO</v>
      </c>
    </row>
    <row r="78" spans="1:25" ht="10.5" hidden="1" customHeight="1" thickTop="1" x14ac:dyDescent="0.2">
      <c r="A78" s="254"/>
      <c r="B78" s="254"/>
      <c r="C78" s="255"/>
      <c r="D78" s="58" t="str">
        <f>IFERROR(INDEX([1]!Resumo[#Data],(ROW()-ROW(D$4))/2,3),"")</f>
        <v/>
      </c>
      <c r="E78" s="59" t="str">
        <f>IFERROR(TRUNC($D78*E77,2),"")</f>
        <v/>
      </c>
      <c r="F78" s="59" t="str">
        <f>IFERROR(IF(SUM($E77:F77)=1,$D78-SUM($E78:E78),TRUNC($D78*F77,2)),"")</f>
        <v/>
      </c>
      <c r="G78" s="59" t="str">
        <f>IFERROR(IF(SUM($E77:G77)=1,$D78-SUM($E78:F78),TRUNC($D78*G77,2)),"")</f>
        <v/>
      </c>
      <c r="H78" s="59" t="str">
        <f>IFERROR(IF(SUM($E77:H77)=1,$D78-SUM($E78:G78),TRUNC($D78*H77,2)),"")</f>
        <v/>
      </c>
      <c r="I78" s="59" t="str">
        <f>IFERROR(IF(SUM($E77:I77)=1,$D78-SUM($E78:H78),TRUNC($D78*I77,2)),"")</f>
        <v/>
      </c>
      <c r="J78" s="59" t="str">
        <f>IFERROR(IF(SUM($E77:J77)=1,$D78-SUM($E78:I78),TRUNC($D78*J77,2)),"")</f>
        <v/>
      </c>
      <c r="K78" s="59" t="str">
        <f>IFERROR(IF(SUM($E77:K77)=1,$D78-SUM($E78:J78),TRUNC($D78*K77,2)),"")</f>
        <v/>
      </c>
      <c r="L78" s="59" t="str">
        <f>IFERROR(IF(SUM($E77:L77)=1,$D78-SUM($E78:K78),TRUNC($D78*L77,2)),"")</f>
        <v/>
      </c>
      <c r="M78" s="59" t="str">
        <f>IFERROR(IF(SUM($E77:M77)=1,$D78-SUM($E78:L78),TRUNC($D78*M77,2)),"")</f>
        <v/>
      </c>
      <c r="N78" s="59" t="str">
        <f>IFERROR(IF(SUM($E77:N77)=1,$D78-SUM($E78:M78),TRUNC($D78*N77,2)),"")</f>
        <v/>
      </c>
      <c r="O78" s="59" t="str">
        <f>IFERROR(IF(SUM($E77:O77)=1,$D78-SUM($E78:N78),TRUNC($D78*O77,2)),"")</f>
        <v/>
      </c>
      <c r="P78" s="59" t="str">
        <f>IFERROR(IF(SUM($E77:P77)=1,$D78-SUM($E78:O78),TRUNC($D78*P77,2)),"")</f>
        <v/>
      </c>
      <c r="Q78" s="237"/>
      <c r="R78" s="237"/>
      <c r="S78" s="237"/>
      <c r="T78" s="237"/>
      <c r="U78" s="237"/>
      <c r="V78" s="237"/>
      <c r="W78" s="60"/>
      <c r="X78" s="61">
        <f t="shared" si="3"/>
        <v>0</v>
      </c>
      <c r="Y78" s="57" t="str">
        <f t="shared" si="4"/>
        <v>ERRO</v>
      </c>
    </row>
    <row r="79" spans="1:25" ht="10.5" hidden="1" customHeight="1" thickBot="1" x14ac:dyDescent="0.25">
      <c r="A79" s="254" t="str">
        <f>IFERROR(INDEX([1]!Resumo[#Data],(ROW()-ROW(A$3))/2,1),"")</f>
        <v/>
      </c>
      <c r="B79" s="254" t="str">
        <f>IFERROR(INDEX([1]!Resumo[#Data],(ROW()-ROW(B$3))/2,2),"OCULTAR LINHA")</f>
        <v>OCULTAR LINHA</v>
      </c>
      <c r="C79" s="255" t="str">
        <f>IFERROR(INDEX([1]!Resumo[#Data],(ROW()-ROW(C$3))/2,4),"")</f>
        <v/>
      </c>
      <c r="D79" s="53" t="str">
        <f>IF(D80="","",1)</f>
        <v/>
      </c>
      <c r="E79" s="54"/>
      <c r="F79" s="54"/>
      <c r="G79" s="54"/>
      <c r="H79" s="54"/>
      <c r="I79" s="54"/>
      <c r="J79" s="54"/>
      <c r="K79" s="54"/>
      <c r="L79" s="54"/>
      <c r="M79" s="54"/>
      <c r="N79" s="54"/>
      <c r="O79" s="54"/>
      <c r="P79" s="54"/>
      <c r="Q79" s="54"/>
      <c r="R79" s="54"/>
      <c r="S79" s="54"/>
      <c r="T79" s="54"/>
      <c r="U79" s="54"/>
      <c r="V79" s="54"/>
      <c r="W79" s="55"/>
      <c r="X79" s="56">
        <f t="shared" si="3"/>
        <v>0</v>
      </c>
      <c r="Y79" s="57" t="str">
        <f t="shared" si="4"/>
        <v>ERRO</v>
      </c>
    </row>
    <row r="80" spans="1:25" ht="10.5" hidden="1" customHeight="1" thickTop="1" x14ac:dyDescent="0.2">
      <c r="A80" s="254"/>
      <c r="B80" s="254"/>
      <c r="C80" s="255"/>
      <c r="D80" s="58" t="str">
        <f>IFERROR(INDEX([1]!Resumo[#Data],(ROW()-ROW(D$4))/2,3),"")</f>
        <v/>
      </c>
      <c r="E80" s="59" t="str">
        <f>IFERROR(TRUNC($D80*E79,2),"")</f>
        <v/>
      </c>
      <c r="F80" s="59" t="str">
        <f>IFERROR(IF(SUM($E79:F79)=1,$D80-SUM($E80:E80),TRUNC($D80*F79,2)),"")</f>
        <v/>
      </c>
      <c r="G80" s="59" t="str">
        <f>IFERROR(IF(SUM($E79:G79)=1,$D80-SUM($E80:F80),TRUNC($D80*G79,2)),"")</f>
        <v/>
      </c>
      <c r="H80" s="59" t="str">
        <f>IFERROR(IF(SUM($E79:H79)=1,$D80-SUM($E80:G80),TRUNC($D80*H79,2)),"")</f>
        <v/>
      </c>
      <c r="I80" s="59" t="str">
        <f>IFERROR(IF(SUM($E79:I79)=1,$D80-SUM($E80:H80),TRUNC($D80*I79,2)),"")</f>
        <v/>
      </c>
      <c r="J80" s="59" t="str">
        <f>IFERROR(IF(SUM($E79:J79)=1,$D80-SUM($E80:I80),TRUNC($D80*J79,2)),"")</f>
        <v/>
      </c>
      <c r="K80" s="59" t="str">
        <f>IFERROR(IF(SUM($E79:K79)=1,$D80-SUM($E80:J80),TRUNC($D80*K79,2)),"")</f>
        <v/>
      </c>
      <c r="L80" s="59" t="str">
        <f>IFERROR(IF(SUM($E79:L79)=1,$D80-SUM($E80:K80),TRUNC($D80*L79,2)),"")</f>
        <v/>
      </c>
      <c r="M80" s="59" t="str">
        <f>IFERROR(IF(SUM($E79:M79)=1,$D80-SUM($E80:L80),TRUNC($D80*M79,2)),"")</f>
        <v/>
      </c>
      <c r="N80" s="59" t="str">
        <f>IFERROR(IF(SUM($E79:N79)=1,$D80-SUM($E80:M80),TRUNC($D80*N79,2)),"")</f>
        <v/>
      </c>
      <c r="O80" s="59" t="str">
        <f>IFERROR(IF(SUM($E79:O79)=1,$D80-SUM($E80:N80),TRUNC($D80*O79,2)),"")</f>
        <v/>
      </c>
      <c r="P80" s="59" t="str">
        <f>IFERROR(IF(SUM($E79:P79)=1,$D80-SUM($E80:O80),TRUNC($D80*P79,2)),"")</f>
        <v/>
      </c>
      <c r="Q80" s="237"/>
      <c r="R80" s="237"/>
      <c r="S80" s="237"/>
      <c r="T80" s="237"/>
      <c r="U80" s="237"/>
      <c r="V80" s="237"/>
      <c r="W80" s="60"/>
      <c r="X80" s="61">
        <f t="shared" si="3"/>
        <v>0</v>
      </c>
      <c r="Y80" s="57" t="str">
        <f t="shared" si="4"/>
        <v>ERRO</v>
      </c>
    </row>
    <row r="81" spans="1:25" ht="10.5" hidden="1" customHeight="1" thickBot="1" x14ac:dyDescent="0.25">
      <c r="A81" s="254" t="str">
        <f>IFERROR(INDEX([1]!Resumo[#Data],(ROW()-ROW(A$3))/2,1),"")</f>
        <v/>
      </c>
      <c r="B81" s="254" t="str">
        <f>IFERROR(INDEX([1]!Resumo[#Data],(ROW()-ROW(B$3))/2,2),"OCULTAR LINHA")</f>
        <v>OCULTAR LINHA</v>
      </c>
      <c r="C81" s="255" t="str">
        <f>IFERROR(INDEX([1]!Resumo[#Data],(ROW()-ROW(C$3))/2,4),"")</f>
        <v/>
      </c>
      <c r="D81" s="53" t="str">
        <f>IF(D82="","",1)</f>
        <v/>
      </c>
      <c r="E81" s="54"/>
      <c r="F81" s="54"/>
      <c r="G81" s="54"/>
      <c r="H81" s="54"/>
      <c r="I81" s="54"/>
      <c r="J81" s="54"/>
      <c r="K81" s="54"/>
      <c r="L81" s="54"/>
      <c r="M81" s="54"/>
      <c r="N81" s="54"/>
      <c r="O81" s="54"/>
      <c r="P81" s="54"/>
      <c r="Q81" s="54"/>
      <c r="R81" s="54"/>
      <c r="S81" s="54"/>
      <c r="T81" s="54"/>
      <c r="U81" s="54"/>
      <c r="V81" s="54"/>
      <c r="W81" s="55"/>
      <c r="X81" s="56">
        <f t="shared" si="3"/>
        <v>0</v>
      </c>
      <c r="Y81" s="57" t="str">
        <f t="shared" si="4"/>
        <v>ERRO</v>
      </c>
    </row>
    <row r="82" spans="1:25" ht="10.5" hidden="1" customHeight="1" thickTop="1" x14ac:dyDescent="0.2">
      <c r="A82" s="254"/>
      <c r="B82" s="254"/>
      <c r="C82" s="255"/>
      <c r="D82" s="58" t="str">
        <f>IFERROR(INDEX([1]!Resumo[#Data],(ROW()-ROW(D$4))/2,3),"")</f>
        <v/>
      </c>
      <c r="E82" s="59" t="str">
        <f>IFERROR(TRUNC($D82*E81,2),"")</f>
        <v/>
      </c>
      <c r="F82" s="59" t="str">
        <f>IFERROR(IF(SUM($E81:F81)=1,$D82-SUM($E82:E82),TRUNC($D82*F81,2)),"")</f>
        <v/>
      </c>
      <c r="G82" s="59" t="str">
        <f>IFERROR(IF(SUM($E81:G81)=1,$D82-SUM($E82:F82),TRUNC($D82*G81,2)),"")</f>
        <v/>
      </c>
      <c r="H82" s="59" t="str">
        <f>IFERROR(IF(SUM($E81:H81)=1,$D82-SUM($E82:G82),TRUNC($D82*H81,2)),"")</f>
        <v/>
      </c>
      <c r="I82" s="59" t="str">
        <f>IFERROR(IF(SUM($E81:I81)=1,$D82-SUM($E82:H82),TRUNC($D82*I81,2)),"")</f>
        <v/>
      </c>
      <c r="J82" s="59" t="str">
        <f>IFERROR(IF(SUM($E81:J81)=1,$D82-SUM($E82:I82),TRUNC($D82*J81,2)),"")</f>
        <v/>
      </c>
      <c r="K82" s="59" t="str">
        <f>IFERROR(IF(SUM($E81:K81)=1,$D82-SUM($E82:J82),TRUNC($D82*K81,2)),"")</f>
        <v/>
      </c>
      <c r="L82" s="59" t="str">
        <f>IFERROR(IF(SUM($E81:L81)=1,$D82-SUM($E82:K82),TRUNC($D82*L81,2)),"")</f>
        <v/>
      </c>
      <c r="M82" s="59" t="str">
        <f>IFERROR(IF(SUM($E81:M81)=1,$D82-SUM($E82:L82),TRUNC($D82*M81,2)),"")</f>
        <v/>
      </c>
      <c r="N82" s="59" t="str">
        <f>IFERROR(IF(SUM($E81:N81)=1,$D82-SUM($E82:M82),TRUNC($D82*N81,2)),"")</f>
        <v/>
      </c>
      <c r="O82" s="59" t="str">
        <f>IFERROR(IF(SUM($E81:O81)=1,$D82-SUM($E82:N82),TRUNC($D82*O81,2)),"")</f>
        <v/>
      </c>
      <c r="P82" s="59" t="str">
        <f>IFERROR(IF(SUM($E81:P81)=1,$D82-SUM($E82:O82),TRUNC($D82*P81,2)),"")</f>
        <v/>
      </c>
      <c r="Q82" s="237"/>
      <c r="R82" s="237"/>
      <c r="S82" s="237"/>
      <c r="T82" s="237"/>
      <c r="U82" s="237"/>
      <c r="V82" s="237"/>
      <c r="W82" s="60"/>
      <c r="X82" s="61">
        <f t="shared" si="3"/>
        <v>0</v>
      </c>
      <c r="Y82" s="57" t="str">
        <f t="shared" si="4"/>
        <v>ERRO</v>
      </c>
    </row>
    <row r="83" spans="1:25" ht="10.5" hidden="1" customHeight="1" thickBot="1" x14ac:dyDescent="0.25">
      <c r="A83" s="254" t="str">
        <f>IFERROR(INDEX([1]!Resumo[#Data],(ROW()-ROW(A$3))/2,1),"")</f>
        <v/>
      </c>
      <c r="B83" s="254" t="str">
        <f>IFERROR(INDEX([1]!Resumo[#Data],(ROW()-ROW(B$3))/2,2),"OCULTAR LINHA")</f>
        <v>OCULTAR LINHA</v>
      </c>
      <c r="C83" s="255" t="str">
        <f>IFERROR(INDEX([1]!Resumo[#Data],(ROW()-ROW(C$3))/2,4),"")</f>
        <v/>
      </c>
      <c r="D83" s="53" t="str">
        <f>IF(D84="","",1)</f>
        <v/>
      </c>
      <c r="E83" s="54"/>
      <c r="F83" s="54"/>
      <c r="G83" s="54"/>
      <c r="H83" s="54"/>
      <c r="I83" s="54"/>
      <c r="J83" s="54"/>
      <c r="K83" s="54"/>
      <c r="L83" s="54"/>
      <c r="M83" s="54"/>
      <c r="N83" s="54"/>
      <c r="O83" s="54"/>
      <c r="P83" s="54"/>
      <c r="Q83" s="54"/>
      <c r="R83" s="54"/>
      <c r="S83" s="54"/>
      <c r="T83" s="54"/>
      <c r="U83" s="54"/>
      <c r="V83" s="54"/>
      <c r="W83" s="55"/>
      <c r="X83" s="56">
        <f t="shared" si="3"/>
        <v>0</v>
      </c>
      <c r="Y83" s="57" t="str">
        <f t="shared" si="4"/>
        <v>ERRO</v>
      </c>
    </row>
    <row r="84" spans="1:25" ht="10.5" hidden="1" customHeight="1" thickTop="1" x14ac:dyDescent="0.2">
      <c r="A84" s="254"/>
      <c r="B84" s="254"/>
      <c r="C84" s="255"/>
      <c r="D84" s="58" t="str">
        <f>IFERROR(INDEX([1]!Resumo[#Data],(ROW()-ROW(D$4))/2,3),"")</f>
        <v/>
      </c>
      <c r="E84" s="59" t="str">
        <f>IFERROR(TRUNC($D84*E83,2),"")</f>
        <v/>
      </c>
      <c r="F84" s="59" t="str">
        <f>IFERROR(IF(SUM($E83:F83)=1,$D84-SUM($E84:E84),TRUNC($D84*F83,2)),"")</f>
        <v/>
      </c>
      <c r="G84" s="59" t="str">
        <f>IFERROR(IF(SUM($E83:G83)=1,$D84-SUM($E84:F84),TRUNC($D84*G83,2)),"")</f>
        <v/>
      </c>
      <c r="H84" s="59" t="str">
        <f>IFERROR(IF(SUM($E83:H83)=1,$D84-SUM($E84:G84),TRUNC($D84*H83,2)),"")</f>
        <v/>
      </c>
      <c r="I84" s="59" t="str">
        <f>IFERROR(IF(SUM($E83:I83)=1,$D84-SUM($E84:H84),TRUNC($D84*I83,2)),"")</f>
        <v/>
      </c>
      <c r="J84" s="59" t="str">
        <f>IFERROR(IF(SUM($E83:J83)=1,$D84-SUM($E84:I84),TRUNC($D84*J83,2)),"")</f>
        <v/>
      </c>
      <c r="K84" s="59" t="str">
        <f>IFERROR(IF(SUM($E83:K83)=1,$D84-SUM($E84:J84),TRUNC($D84*K83,2)),"")</f>
        <v/>
      </c>
      <c r="L84" s="59" t="str">
        <f>IFERROR(IF(SUM($E83:L83)=1,$D84-SUM($E84:K84),TRUNC($D84*L83,2)),"")</f>
        <v/>
      </c>
      <c r="M84" s="59" t="str">
        <f>IFERROR(IF(SUM($E83:M83)=1,$D84-SUM($E84:L84),TRUNC($D84*M83,2)),"")</f>
        <v/>
      </c>
      <c r="N84" s="59" t="str">
        <f>IFERROR(IF(SUM($E83:N83)=1,$D84-SUM($E84:M84),TRUNC($D84*N83,2)),"")</f>
        <v/>
      </c>
      <c r="O84" s="59" t="str">
        <f>IFERROR(IF(SUM($E83:O83)=1,$D84-SUM($E84:N84),TRUNC($D84*O83,2)),"")</f>
        <v/>
      </c>
      <c r="P84" s="59" t="str">
        <f>IFERROR(IF(SUM($E83:P83)=1,$D84-SUM($E84:O84),TRUNC($D84*P83,2)),"")</f>
        <v/>
      </c>
      <c r="Q84" s="237"/>
      <c r="R84" s="237"/>
      <c r="S84" s="237"/>
      <c r="T84" s="237"/>
      <c r="U84" s="237"/>
      <c r="V84" s="237"/>
      <c r="W84" s="60"/>
      <c r="X84" s="61">
        <f t="shared" si="3"/>
        <v>0</v>
      </c>
      <c r="Y84" s="57" t="str">
        <f t="shared" si="4"/>
        <v>ERRO</v>
      </c>
    </row>
    <row r="85" spans="1:25" ht="10.5" hidden="1" customHeight="1" thickBot="1" x14ac:dyDescent="0.25">
      <c r="A85" s="254" t="str">
        <f>IFERROR(INDEX([1]!Resumo[#Data],(ROW()-ROW(A$3))/2,1),"")</f>
        <v/>
      </c>
      <c r="B85" s="254" t="str">
        <f>IFERROR(INDEX([1]!Resumo[#Data],(ROW()-ROW(B$3))/2,2),"OCULTAR LINHA")</f>
        <v>OCULTAR LINHA</v>
      </c>
      <c r="C85" s="255" t="str">
        <f>IFERROR(INDEX([1]!Resumo[#Data],(ROW()-ROW(C$3))/2,4),"")</f>
        <v/>
      </c>
      <c r="D85" s="53" t="str">
        <f>IF(D86="","",1)</f>
        <v/>
      </c>
      <c r="E85" s="54"/>
      <c r="F85" s="54"/>
      <c r="G85" s="54"/>
      <c r="H85" s="54"/>
      <c r="I85" s="54"/>
      <c r="J85" s="54"/>
      <c r="K85" s="54"/>
      <c r="L85" s="54"/>
      <c r="M85" s="54"/>
      <c r="N85" s="54"/>
      <c r="O85" s="54"/>
      <c r="P85" s="54"/>
      <c r="Q85" s="54"/>
      <c r="R85" s="54"/>
      <c r="S85" s="54"/>
      <c r="T85" s="54"/>
      <c r="U85" s="54"/>
      <c r="V85" s="54"/>
      <c r="W85" s="55"/>
      <c r="X85" s="56">
        <f t="shared" si="3"/>
        <v>0</v>
      </c>
      <c r="Y85" s="57" t="str">
        <f t="shared" si="4"/>
        <v>ERRO</v>
      </c>
    </row>
    <row r="86" spans="1:25" ht="10.5" hidden="1" customHeight="1" thickTop="1" x14ac:dyDescent="0.2">
      <c r="A86" s="254"/>
      <c r="B86" s="254"/>
      <c r="C86" s="255"/>
      <c r="D86" s="58" t="str">
        <f>IFERROR(INDEX([1]!Resumo[#Data],(ROW()-ROW(D$4))/2,3),"")</f>
        <v/>
      </c>
      <c r="E86" s="59" t="str">
        <f>IFERROR(TRUNC($D86*E85,2),"")</f>
        <v/>
      </c>
      <c r="F86" s="59" t="str">
        <f>IFERROR(IF(SUM($E85:F85)=1,$D86-SUM($E86:E86),TRUNC($D86*F85,2)),"")</f>
        <v/>
      </c>
      <c r="G86" s="59" t="str">
        <f>IFERROR(IF(SUM($E85:G85)=1,$D86-SUM($E86:F86),TRUNC($D86*G85,2)),"")</f>
        <v/>
      </c>
      <c r="H86" s="59" t="str">
        <f>IFERROR(IF(SUM($E85:H85)=1,$D86-SUM($E86:G86),TRUNC($D86*H85,2)),"")</f>
        <v/>
      </c>
      <c r="I86" s="59" t="str">
        <f>IFERROR(IF(SUM($E85:I85)=1,$D86-SUM($E86:H86),TRUNC($D86*I85,2)),"")</f>
        <v/>
      </c>
      <c r="J86" s="59" t="str">
        <f>IFERROR(IF(SUM($E85:J85)=1,$D86-SUM($E86:I86),TRUNC($D86*J85,2)),"")</f>
        <v/>
      </c>
      <c r="K86" s="59" t="str">
        <f>IFERROR(IF(SUM($E85:K85)=1,$D86-SUM($E86:J86),TRUNC($D86*K85,2)),"")</f>
        <v/>
      </c>
      <c r="L86" s="59" t="str">
        <f>IFERROR(IF(SUM($E85:L85)=1,$D86-SUM($E86:K86),TRUNC($D86*L85,2)),"")</f>
        <v/>
      </c>
      <c r="M86" s="59" t="str">
        <f>IFERROR(IF(SUM($E85:M85)=1,$D86-SUM($E86:L86),TRUNC($D86*M85,2)),"")</f>
        <v/>
      </c>
      <c r="N86" s="59" t="str">
        <f>IFERROR(IF(SUM($E85:N85)=1,$D86-SUM($E86:M86),TRUNC($D86*N85,2)),"")</f>
        <v/>
      </c>
      <c r="O86" s="59" t="str">
        <f>IFERROR(IF(SUM($E85:O85)=1,$D86-SUM($E86:N86),TRUNC($D86*O85,2)),"")</f>
        <v/>
      </c>
      <c r="P86" s="59" t="str">
        <f>IFERROR(IF(SUM($E85:P85)=1,$D86-SUM($E86:O86),TRUNC($D86*P85,2)),"")</f>
        <v/>
      </c>
      <c r="Q86" s="237"/>
      <c r="R86" s="237"/>
      <c r="S86" s="237"/>
      <c r="T86" s="237"/>
      <c r="U86" s="237"/>
      <c r="V86" s="237"/>
      <c r="W86" s="60"/>
      <c r="X86" s="61">
        <f t="shared" si="3"/>
        <v>0</v>
      </c>
      <c r="Y86" s="57" t="str">
        <f t="shared" si="4"/>
        <v>ERRO</v>
      </c>
    </row>
    <row r="87" spans="1:25" ht="10.5" hidden="1" customHeight="1" thickBot="1" x14ac:dyDescent="0.25">
      <c r="A87" s="254" t="str">
        <f>IFERROR(INDEX([1]!Resumo[#Data],(ROW()-ROW(A$3))/2,1),"")</f>
        <v/>
      </c>
      <c r="B87" s="254" t="str">
        <f>IFERROR(INDEX([1]!Resumo[#Data],(ROW()-ROW(B$3))/2,2),"OCULTAR LINHA")</f>
        <v>OCULTAR LINHA</v>
      </c>
      <c r="C87" s="255" t="str">
        <f>IFERROR(INDEX([1]!Resumo[#Data],(ROW()-ROW(C$3))/2,4),"")</f>
        <v/>
      </c>
      <c r="D87" s="53" t="str">
        <f>IF(D88="","",1)</f>
        <v/>
      </c>
      <c r="E87" s="54"/>
      <c r="F87" s="54"/>
      <c r="G87" s="54"/>
      <c r="H87" s="54"/>
      <c r="I87" s="54"/>
      <c r="J87" s="54"/>
      <c r="K87" s="54"/>
      <c r="L87" s="54"/>
      <c r="M87" s="54"/>
      <c r="N87" s="54"/>
      <c r="O87" s="54"/>
      <c r="P87" s="54"/>
      <c r="Q87" s="54"/>
      <c r="R87" s="54"/>
      <c r="S87" s="54"/>
      <c r="T87" s="54"/>
      <c r="U87" s="54"/>
      <c r="V87" s="54"/>
      <c r="W87" s="55"/>
      <c r="X87" s="56">
        <f t="shared" si="3"/>
        <v>0</v>
      </c>
      <c r="Y87" s="57" t="str">
        <f t="shared" si="4"/>
        <v>ERRO</v>
      </c>
    </row>
    <row r="88" spans="1:25" ht="10.5" hidden="1" customHeight="1" thickTop="1" x14ac:dyDescent="0.2">
      <c r="A88" s="254"/>
      <c r="B88" s="254"/>
      <c r="C88" s="255"/>
      <c r="D88" s="58" t="str">
        <f>IFERROR(INDEX([1]!Resumo[#Data],(ROW()-ROW(D$4))/2,3),"")</f>
        <v/>
      </c>
      <c r="E88" s="59" t="str">
        <f>IFERROR(TRUNC($D88*E87,2),"")</f>
        <v/>
      </c>
      <c r="F88" s="59" t="str">
        <f>IFERROR(IF(SUM($E87:F87)=1,$D88-SUM($E88:E88),TRUNC($D88*F87,2)),"")</f>
        <v/>
      </c>
      <c r="G88" s="59" t="str">
        <f>IFERROR(IF(SUM($E87:G87)=1,$D88-SUM($E88:F88),TRUNC($D88*G87,2)),"")</f>
        <v/>
      </c>
      <c r="H88" s="59" t="str">
        <f>IFERROR(IF(SUM($E87:H87)=1,$D88-SUM($E88:G88),TRUNC($D88*H87,2)),"")</f>
        <v/>
      </c>
      <c r="I88" s="59" t="str">
        <f>IFERROR(IF(SUM($E87:I87)=1,$D88-SUM($E88:H88),TRUNC($D88*I87,2)),"")</f>
        <v/>
      </c>
      <c r="J88" s="59" t="str">
        <f>IFERROR(IF(SUM($E87:J87)=1,$D88-SUM($E88:I88),TRUNC($D88*J87,2)),"")</f>
        <v/>
      </c>
      <c r="K88" s="59" t="str">
        <f>IFERROR(IF(SUM($E87:K87)=1,$D88-SUM($E88:J88),TRUNC($D88*K87,2)),"")</f>
        <v/>
      </c>
      <c r="L88" s="59" t="str">
        <f>IFERROR(IF(SUM($E87:L87)=1,$D88-SUM($E88:K88),TRUNC($D88*L87,2)),"")</f>
        <v/>
      </c>
      <c r="M88" s="59" t="str">
        <f>IFERROR(IF(SUM($E87:M87)=1,$D88-SUM($E88:L88),TRUNC($D88*M87,2)),"")</f>
        <v/>
      </c>
      <c r="N88" s="59" t="str">
        <f>IFERROR(IF(SUM($E87:N87)=1,$D88-SUM($E88:M88),TRUNC($D88*N87,2)),"")</f>
        <v/>
      </c>
      <c r="O88" s="59" t="str">
        <f>IFERROR(IF(SUM($E87:O87)=1,$D88-SUM($E88:N88),TRUNC($D88*O87,2)),"")</f>
        <v/>
      </c>
      <c r="P88" s="59" t="str">
        <f>IFERROR(IF(SUM($E87:P87)=1,$D88-SUM($E88:O88),TRUNC($D88*P87,2)),"")</f>
        <v/>
      </c>
      <c r="Q88" s="237"/>
      <c r="R88" s="237"/>
      <c r="S88" s="237"/>
      <c r="T88" s="237"/>
      <c r="U88" s="237"/>
      <c r="V88" s="237"/>
      <c r="W88" s="60"/>
      <c r="X88" s="61">
        <f t="shared" si="3"/>
        <v>0</v>
      </c>
      <c r="Y88" s="57" t="str">
        <f t="shared" si="4"/>
        <v>ERRO</v>
      </c>
    </row>
    <row r="89" spans="1:25" ht="10.5" hidden="1" customHeight="1" thickBot="1" x14ac:dyDescent="0.25">
      <c r="A89" s="254" t="str">
        <f>IFERROR(INDEX([1]!Resumo[#Data],(ROW()-ROW(A$3))/2,1),"")</f>
        <v/>
      </c>
      <c r="B89" s="254" t="str">
        <f>IFERROR(INDEX([1]!Resumo[#Data],(ROW()-ROW(B$3))/2,2),"OCULTAR LINHA")</f>
        <v>OCULTAR LINHA</v>
      </c>
      <c r="C89" s="255" t="str">
        <f>IFERROR(INDEX([1]!Resumo[#Data],(ROW()-ROW(C$3))/2,4),"")</f>
        <v/>
      </c>
      <c r="D89" s="53" t="str">
        <f>IF(D90="","",1)</f>
        <v/>
      </c>
      <c r="E89" s="54"/>
      <c r="F89" s="54"/>
      <c r="G89" s="54"/>
      <c r="H89" s="54"/>
      <c r="I89" s="54"/>
      <c r="J89" s="54"/>
      <c r="K89" s="54"/>
      <c r="L89" s="54"/>
      <c r="M89" s="54"/>
      <c r="N89" s="54"/>
      <c r="O89" s="54"/>
      <c r="P89" s="54"/>
      <c r="Q89" s="54"/>
      <c r="R89" s="54"/>
      <c r="S89" s="54"/>
      <c r="T89" s="54"/>
      <c r="U89" s="54"/>
      <c r="V89" s="54"/>
      <c r="W89" s="55"/>
      <c r="X89" s="56">
        <f t="shared" si="3"/>
        <v>0</v>
      </c>
      <c r="Y89" s="57" t="str">
        <f t="shared" si="4"/>
        <v>ERRO</v>
      </c>
    </row>
    <row r="90" spans="1:25" ht="10.5" hidden="1" customHeight="1" thickTop="1" x14ac:dyDescent="0.2">
      <c r="A90" s="254"/>
      <c r="B90" s="254"/>
      <c r="C90" s="255"/>
      <c r="D90" s="58" t="str">
        <f>IFERROR(INDEX([1]!Resumo[#Data],(ROW()-ROW(D$4))/2,3),"")</f>
        <v/>
      </c>
      <c r="E90" s="59" t="str">
        <f>IFERROR(TRUNC($D90*E89,2),"")</f>
        <v/>
      </c>
      <c r="F90" s="59" t="str">
        <f>IFERROR(IF(SUM($E89:F89)=1,$D90-SUM($E90:E90),TRUNC($D90*F89,2)),"")</f>
        <v/>
      </c>
      <c r="G90" s="59" t="str">
        <f>IFERROR(IF(SUM($E89:G89)=1,$D90-SUM($E90:F90),TRUNC($D90*G89,2)),"")</f>
        <v/>
      </c>
      <c r="H90" s="59" t="str">
        <f>IFERROR(IF(SUM($E89:H89)=1,$D90-SUM($E90:G90),TRUNC($D90*H89,2)),"")</f>
        <v/>
      </c>
      <c r="I90" s="59" t="str">
        <f>IFERROR(IF(SUM($E89:I89)=1,$D90-SUM($E90:H90),TRUNC($D90*I89,2)),"")</f>
        <v/>
      </c>
      <c r="J90" s="59" t="str">
        <f>IFERROR(IF(SUM($E89:J89)=1,$D90-SUM($E90:I90),TRUNC($D90*J89,2)),"")</f>
        <v/>
      </c>
      <c r="K90" s="59" t="str">
        <f>IFERROR(IF(SUM($E89:K89)=1,$D90-SUM($E90:J90),TRUNC($D90*K89,2)),"")</f>
        <v/>
      </c>
      <c r="L90" s="59" t="str">
        <f>IFERROR(IF(SUM($E89:L89)=1,$D90-SUM($E90:K90),TRUNC($D90*L89,2)),"")</f>
        <v/>
      </c>
      <c r="M90" s="59" t="str">
        <f>IFERROR(IF(SUM($E89:M89)=1,$D90-SUM($E90:L90),TRUNC($D90*M89,2)),"")</f>
        <v/>
      </c>
      <c r="N90" s="59" t="str">
        <f>IFERROR(IF(SUM($E89:N89)=1,$D90-SUM($E90:M90),TRUNC($D90*N89,2)),"")</f>
        <v/>
      </c>
      <c r="O90" s="59" t="str">
        <f>IFERROR(IF(SUM($E89:O89)=1,$D90-SUM($E90:N90),TRUNC($D90*O89,2)),"")</f>
        <v/>
      </c>
      <c r="P90" s="59" t="str">
        <f>IFERROR(IF(SUM($E89:P89)=1,$D90-SUM($E90:O90),TRUNC($D90*P89,2)),"")</f>
        <v/>
      </c>
      <c r="Q90" s="237"/>
      <c r="R90" s="237"/>
      <c r="S90" s="237"/>
      <c r="T90" s="237"/>
      <c r="U90" s="237"/>
      <c r="V90" s="237"/>
      <c r="W90" s="60"/>
      <c r="X90" s="61">
        <f t="shared" si="3"/>
        <v>0</v>
      </c>
      <c r="Y90" s="57" t="str">
        <f t="shared" si="4"/>
        <v>ERRO</v>
      </c>
    </row>
    <row r="91" spans="1:25" ht="10.5" hidden="1" customHeight="1" thickBot="1" x14ac:dyDescent="0.25">
      <c r="A91" s="254" t="str">
        <f>IFERROR(INDEX([1]!Resumo[#Data],(ROW()-ROW(A$3))/2,1),"")</f>
        <v/>
      </c>
      <c r="B91" s="254" t="str">
        <f>IFERROR(INDEX([1]!Resumo[#Data],(ROW()-ROW(B$3))/2,2),"OCULTAR LINHA")</f>
        <v>OCULTAR LINHA</v>
      </c>
      <c r="C91" s="255" t="str">
        <f>IFERROR(INDEX([1]!Resumo[#Data],(ROW()-ROW(C$3))/2,4),"")</f>
        <v/>
      </c>
      <c r="D91" s="53" t="str">
        <f>IF(D92="","",1)</f>
        <v/>
      </c>
      <c r="E91" s="54"/>
      <c r="F91" s="54"/>
      <c r="G91" s="54"/>
      <c r="H91" s="54"/>
      <c r="I91" s="54"/>
      <c r="J91" s="54"/>
      <c r="K91" s="54"/>
      <c r="L91" s="54"/>
      <c r="M91" s="54"/>
      <c r="N91" s="54"/>
      <c r="O91" s="54"/>
      <c r="P91" s="54"/>
      <c r="Q91" s="54"/>
      <c r="R91" s="54"/>
      <c r="S91" s="54"/>
      <c r="T91" s="54"/>
      <c r="U91" s="54"/>
      <c r="V91" s="54"/>
      <c r="W91" s="55"/>
      <c r="X91" s="56">
        <f>SUM(E91:W91)</f>
        <v>0</v>
      </c>
      <c r="Y91" s="57" t="str">
        <f t="shared" si="4"/>
        <v>ERRO</v>
      </c>
    </row>
    <row r="92" spans="1:25" ht="10.5" hidden="1" customHeight="1" thickTop="1" x14ac:dyDescent="0.2">
      <c r="A92" s="254"/>
      <c r="B92" s="254"/>
      <c r="C92" s="255"/>
      <c r="D92" s="58" t="str">
        <f>IFERROR(INDEX([1]!Resumo[#Data],(ROW()-ROW(D$4))/2,3),"")</f>
        <v/>
      </c>
      <c r="E92" s="59" t="str">
        <f>IFERROR(TRUNC($D92*E91,2),"")</f>
        <v/>
      </c>
      <c r="F92" s="59" t="str">
        <f>IFERROR(IF(SUM($E91:F91)=1,$D92-SUM($E92:E92),TRUNC($D92*F91,2)),"")</f>
        <v/>
      </c>
      <c r="G92" s="59" t="str">
        <f>IFERROR(IF(SUM($E91:G91)=1,$D92-SUM($E92:F92),TRUNC($D92*G91,2)),"")</f>
        <v/>
      </c>
      <c r="H92" s="59" t="str">
        <f>IFERROR(IF(SUM($E91:H91)=1,$D92-SUM($E92:G92),TRUNC($D92*H91,2)),"")</f>
        <v/>
      </c>
      <c r="I92" s="59" t="str">
        <f>IFERROR(IF(SUM($E91:I91)=1,$D92-SUM($E92:H92),TRUNC($D92*I91,2)),"")</f>
        <v/>
      </c>
      <c r="J92" s="59" t="str">
        <f>IFERROR(IF(SUM($E91:J91)=1,$D92-SUM($E92:I92),TRUNC($D92*J91,2)),"")</f>
        <v/>
      </c>
      <c r="K92" s="59" t="str">
        <f>IFERROR(IF(SUM($E91:K91)=1,$D92-SUM($E92:J92),TRUNC($D92*K91,2)),"")</f>
        <v/>
      </c>
      <c r="L92" s="59" t="str">
        <f>IFERROR(IF(SUM($E91:L91)=1,$D92-SUM($E92:K92),TRUNC($D92*L91,2)),"")</f>
        <v/>
      </c>
      <c r="M92" s="59" t="str">
        <f>IFERROR(IF(SUM($E91:M91)=1,$D92-SUM($E92:L92),TRUNC($D92*M91,2)),"")</f>
        <v/>
      </c>
      <c r="N92" s="59" t="str">
        <f>IFERROR(IF(SUM($E91:N91)=1,$D92-SUM($E92:M92),TRUNC($D92*N91,2)),"")</f>
        <v/>
      </c>
      <c r="O92" s="59" t="str">
        <f>IFERROR(IF(SUM($E91:O91)=1,$D92-SUM($E92:N92),TRUNC($D92*O91,2)),"")</f>
        <v/>
      </c>
      <c r="P92" s="59" t="str">
        <f>IFERROR(IF(SUM($E91:P91)=1,$D92-SUM($E92:O92),TRUNC($D92*P91,2)),"")</f>
        <v/>
      </c>
      <c r="Q92" s="237"/>
      <c r="R92" s="237"/>
      <c r="S92" s="237"/>
      <c r="T92" s="237"/>
      <c r="U92" s="237"/>
      <c r="V92" s="237"/>
      <c r="W92" s="60"/>
      <c r="X92" s="61">
        <f t="shared" si="3"/>
        <v>0</v>
      </c>
      <c r="Y92" s="57" t="str">
        <f t="shared" si="4"/>
        <v>ERRO</v>
      </c>
    </row>
    <row r="93" spans="1:25" ht="10.5" hidden="1" customHeight="1" thickBot="1" x14ac:dyDescent="0.25">
      <c r="A93" s="254" t="str">
        <f>IFERROR(INDEX([1]!Resumo[#Data],(ROW()-ROW(A$3))/2,1),"")</f>
        <v/>
      </c>
      <c r="B93" s="254" t="str">
        <f>IFERROR(INDEX([1]!Resumo[#Data],(ROW()-ROW(B$3))/2,2),"OCULTAR LINHA")</f>
        <v>OCULTAR LINHA</v>
      </c>
      <c r="C93" s="255" t="str">
        <f>IFERROR(INDEX([1]!Resumo[#Data],(ROW()-ROW(C$3))/2,4),"")</f>
        <v/>
      </c>
      <c r="D93" s="53" t="str">
        <f>IF(D94="","",1)</f>
        <v/>
      </c>
      <c r="E93" s="54"/>
      <c r="F93" s="54"/>
      <c r="G93" s="54"/>
      <c r="H93" s="54"/>
      <c r="I93" s="54"/>
      <c r="J93" s="54"/>
      <c r="K93" s="54"/>
      <c r="L93" s="54"/>
      <c r="M93" s="54"/>
      <c r="N93" s="54"/>
      <c r="O93" s="54"/>
      <c r="P93" s="54"/>
      <c r="Q93" s="54"/>
      <c r="R93" s="54"/>
      <c r="S93" s="54"/>
      <c r="T93" s="54"/>
      <c r="U93" s="54"/>
      <c r="V93" s="54"/>
      <c r="W93" s="55"/>
      <c r="X93" s="56">
        <f t="shared" si="3"/>
        <v>0</v>
      </c>
      <c r="Y93" s="57" t="str">
        <f t="shared" si="4"/>
        <v>ERRO</v>
      </c>
    </row>
    <row r="94" spans="1:25" ht="10.5" hidden="1" customHeight="1" thickTop="1" x14ac:dyDescent="0.2">
      <c r="A94" s="254"/>
      <c r="B94" s="254"/>
      <c r="C94" s="255"/>
      <c r="D94" s="58" t="str">
        <f>IFERROR(INDEX([1]!Resumo[#Data],(ROW()-ROW(D$4))/2,3),"")</f>
        <v/>
      </c>
      <c r="E94" s="59" t="str">
        <f>IFERROR(TRUNC($D94*E93,2),"")</f>
        <v/>
      </c>
      <c r="F94" s="59" t="str">
        <f>IFERROR(IF(SUM($E93:F93)=1,$D94-SUM($E94:E94),TRUNC($D94*F93,2)),"")</f>
        <v/>
      </c>
      <c r="G94" s="59" t="str">
        <f>IFERROR(IF(SUM($E93:G93)=1,$D94-SUM($E94:F94),TRUNC($D94*G93,2)),"")</f>
        <v/>
      </c>
      <c r="H94" s="59" t="str">
        <f>IFERROR(IF(SUM($E93:H93)=1,$D94-SUM($E94:G94),TRUNC($D94*H93,2)),"")</f>
        <v/>
      </c>
      <c r="I94" s="59" t="str">
        <f>IFERROR(IF(SUM($E93:I93)=1,$D94-SUM($E94:H94),TRUNC($D94*I93,2)),"")</f>
        <v/>
      </c>
      <c r="J94" s="59" t="str">
        <f>IFERROR(IF(SUM($E93:J93)=1,$D94-SUM($E94:I94),TRUNC($D94*J93,2)),"")</f>
        <v/>
      </c>
      <c r="K94" s="59" t="str">
        <f>IFERROR(IF(SUM($E93:K93)=1,$D94-SUM($E94:J94),TRUNC($D94*K93,2)),"")</f>
        <v/>
      </c>
      <c r="L94" s="59" t="str">
        <f>IFERROR(IF(SUM($E93:L93)=1,$D94-SUM($E94:K94),TRUNC($D94*L93,2)),"")</f>
        <v/>
      </c>
      <c r="M94" s="59" t="str">
        <f>IFERROR(IF(SUM($E93:M93)=1,$D94-SUM($E94:L94),TRUNC($D94*M93,2)),"")</f>
        <v/>
      </c>
      <c r="N94" s="59" t="str">
        <f>IFERROR(IF(SUM($E93:N93)=1,$D94-SUM($E94:M94),TRUNC($D94*N93,2)),"")</f>
        <v/>
      </c>
      <c r="O94" s="59" t="str">
        <f>IFERROR(IF(SUM($E93:O93)=1,$D94-SUM($E94:N94),TRUNC($D94*O93,2)),"")</f>
        <v/>
      </c>
      <c r="P94" s="59" t="str">
        <f>IFERROR(IF(SUM($E93:P93)=1,$D94-SUM($E94:O94),TRUNC($D94*P93,2)),"")</f>
        <v/>
      </c>
      <c r="Q94" s="237"/>
      <c r="R94" s="237"/>
      <c r="S94" s="237"/>
      <c r="T94" s="237"/>
      <c r="U94" s="237"/>
      <c r="V94" s="237"/>
      <c r="W94" s="60"/>
      <c r="X94" s="56">
        <f t="shared" si="3"/>
        <v>0</v>
      </c>
      <c r="Y94" s="57" t="str">
        <f t="shared" si="4"/>
        <v>ERRO</v>
      </c>
    </row>
    <row r="95" spans="1:25" ht="10.5" hidden="1" customHeight="1" thickBot="1" x14ac:dyDescent="0.25">
      <c r="A95" s="254" t="str">
        <f>IFERROR(INDEX([1]!Resumo[#Data],(ROW()-ROW(A$3))/2,1),"")</f>
        <v/>
      </c>
      <c r="B95" s="254" t="str">
        <f>IFERROR(INDEX([1]!Resumo[#Data],(ROW()-ROW(B$3))/2,2),"OCULTAR LINHA")</f>
        <v>OCULTAR LINHA</v>
      </c>
      <c r="C95" s="255" t="str">
        <f>IFERROR(INDEX([1]!Resumo[#Data],(ROW()-ROW(C$3))/2,4),"")</f>
        <v/>
      </c>
      <c r="D95" s="53" t="str">
        <f>IF(D96="","",1)</f>
        <v/>
      </c>
      <c r="E95" s="54"/>
      <c r="F95" s="54"/>
      <c r="G95" s="54"/>
      <c r="H95" s="54"/>
      <c r="I95" s="54"/>
      <c r="J95" s="54"/>
      <c r="K95" s="54"/>
      <c r="L95" s="54"/>
      <c r="M95" s="54"/>
      <c r="N95" s="54"/>
      <c r="O95" s="54"/>
      <c r="P95" s="54"/>
      <c r="Q95" s="54"/>
      <c r="R95" s="54"/>
      <c r="S95" s="54"/>
      <c r="T95" s="54"/>
      <c r="U95" s="54"/>
      <c r="V95" s="54"/>
      <c r="W95" s="55"/>
      <c r="X95" s="56">
        <f t="shared" si="3"/>
        <v>0</v>
      </c>
      <c r="Y95" s="57" t="str">
        <f t="shared" si="4"/>
        <v>ERRO</v>
      </c>
    </row>
    <row r="96" spans="1:25" ht="10.5" hidden="1" customHeight="1" thickTop="1" x14ac:dyDescent="0.2">
      <c r="A96" s="254"/>
      <c r="B96" s="254"/>
      <c r="C96" s="255"/>
      <c r="D96" s="58" t="str">
        <f>IFERROR(INDEX([1]!Resumo[#Data],(ROW()-ROW(D$4))/2,3),"")</f>
        <v/>
      </c>
      <c r="E96" s="59" t="str">
        <f>IFERROR(TRUNC($D96*E95,2),"")</f>
        <v/>
      </c>
      <c r="F96" s="59" t="str">
        <f>IFERROR(IF(SUM($E95:F95)=1,$D96-SUM($E96:E96),TRUNC($D96*F95,2)),"")</f>
        <v/>
      </c>
      <c r="G96" s="59" t="str">
        <f>IFERROR(IF(SUM($E95:G95)=1,$D96-SUM($E96:F96),TRUNC($D96*G95,2)),"")</f>
        <v/>
      </c>
      <c r="H96" s="59" t="str">
        <f>IFERROR(IF(SUM($E95:H95)=1,$D96-SUM($E96:G96),TRUNC($D96*H95,2)),"")</f>
        <v/>
      </c>
      <c r="I96" s="59" t="str">
        <f>IFERROR(IF(SUM($E95:I95)=1,$D96-SUM($E96:H96),TRUNC($D96*I95,2)),"")</f>
        <v/>
      </c>
      <c r="J96" s="59" t="str">
        <f>IFERROR(IF(SUM($E95:J95)=1,$D96-SUM($E96:I96),TRUNC($D96*J95,2)),"")</f>
        <v/>
      </c>
      <c r="K96" s="59" t="str">
        <f>IFERROR(IF(SUM($E95:K95)=1,$D96-SUM($E96:J96),TRUNC($D96*K95,2)),"")</f>
        <v/>
      </c>
      <c r="L96" s="59" t="str">
        <f>IFERROR(IF(SUM($E95:L95)=1,$D96-SUM($E96:K96),TRUNC($D96*L95,2)),"")</f>
        <v/>
      </c>
      <c r="M96" s="59" t="str">
        <f>IFERROR(IF(SUM($E95:M95)=1,$D96-SUM($E96:L96),TRUNC($D96*M95,2)),"")</f>
        <v/>
      </c>
      <c r="N96" s="59" t="str">
        <f>IFERROR(IF(SUM($E95:N95)=1,$D96-SUM($E96:M96),TRUNC($D96*N95,2)),"")</f>
        <v/>
      </c>
      <c r="O96" s="59" t="str">
        <f>IFERROR(IF(SUM($E95:O95)=1,$D96-SUM($E96:N96),TRUNC($D96*O95,2)),"")</f>
        <v/>
      </c>
      <c r="P96" s="59" t="str">
        <f>IFERROR(IF(SUM($E95:P95)=1,$D96-SUM($E96:O96),TRUNC($D96*P95,2)),"")</f>
        <v/>
      </c>
      <c r="Q96" s="237"/>
      <c r="R96" s="237"/>
      <c r="S96" s="237"/>
      <c r="T96" s="237"/>
      <c r="U96" s="237"/>
      <c r="V96" s="237"/>
      <c r="W96" s="60"/>
      <c r="X96" s="56">
        <f t="shared" si="3"/>
        <v>0</v>
      </c>
      <c r="Y96" s="57" t="str">
        <f t="shared" si="4"/>
        <v>ERRO</v>
      </c>
    </row>
    <row r="97" spans="1:25" ht="10.5" hidden="1" customHeight="1" x14ac:dyDescent="0.2">
      <c r="A97" s="62"/>
      <c r="B97" s="62"/>
      <c r="C97" s="63"/>
      <c r="D97" s="64"/>
      <c r="E97" s="65"/>
      <c r="F97" s="65"/>
      <c r="G97" s="65"/>
      <c r="H97" s="65"/>
      <c r="I97" s="65"/>
      <c r="J97" s="65"/>
      <c r="K97" s="65"/>
      <c r="L97" s="65"/>
      <c r="M97" s="65"/>
      <c r="N97" s="65"/>
      <c r="O97" s="65"/>
      <c r="P97" s="65"/>
      <c r="Q97" s="237"/>
      <c r="R97" s="237"/>
      <c r="S97" s="237"/>
      <c r="T97" s="237"/>
      <c r="U97" s="237"/>
      <c r="V97" s="237"/>
      <c r="W97" s="60"/>
      <c r="X97" s="56"/>
      <c r="Y97" s="57"/>
    </row>
    <row r="98" spans="1:25" ht="10.5" hidden="1" customHeight="1" x14ac:dyDescent="0.2">
      <c r="A98" s="62"/>
      <c r="B98" s="62"/>
      <c r="C98" s="63"/>
      <c r="D98" s="64"/>
      <c r="E98" s="65"/>
      <c r="F98" s="65"/>
      <c r="G98" s="65"/>
      <c r="H98" s="65"/>
      <c r="I98" s="65"/>
      <c r="J98" s="65"/>
      <c r="K98" s="65"/>
      <c r="L98" s="65"/>
      <c r="M98" s="65"/>
      <c r="N98" s="65"/>
      <c r="O98" s="65"/>
      <c r="P98" s="65"/>
      <c r="Q98" s="237"/>
      <c r="R98" s="237"/>
      <c r="S98" s="237"/>
      <c r="T98" s="237"/>
      <c r="U98" s="237"/>
      <c r="V98" s="237"/>
      <c r="W98" s="60"/>
      <c r="X98" s="56"/>
      <c r="Y98" s="57"/>
    </row>
    <row r="99" spans="1:25" ht="10.5" hidden="1" customHeight="1" x14ac:dyDescent="0.2">
      <c r="A99" s="62"/>
      <c r="B99" s="62"/>
      <c r="C99" s="63"/>
      <c r="D99" s="64"/>
      <c r="E99" s="65"/>
      <c r="F99" s="65"/>
      <c r="G99" s="65"/>
      <c r="H99" s="65"/>
      <c r="I99" s="65"/>
      <c r="J99" s="65"/>
      <c r="K99" s="65"/>
      <c r="L99" s="65"/>
      <c r="M99" s="65"/>
      <c r="N99" s="65"/>
      <c r="O99" s="65"/>
      <c r="P99" s="65"/>
      <c r="Q99" s="237"/>
      <c r="R99" s="237"/>
      <c r="S99" s="237"/>
      <c r="T99" s="237"/>
      <c r="U99" s="237"/>
      <c r="V99" s="237"/>
      <c r="W99" s="60"/>
      <c r="X99" s="56"/>
      <c r="Y99" s="57"/>
    </row>
    <row r="100" spans="1:25" ht="10.5" customHeight="1" x14ac:dyDescent="0.2">
      <c r="A100" s="248" t="s">
        <v>4615</v>
      </c>
      <c r="B100" s="248"/>
      <c r="C100" s="66">
        <f>SUM(C5:C99)</f>
        <v>1</v>
      </c>
      <c r="D100" s="67">
        <f>SUMIF(A5:A99,"",D5:D99)</f>
        <v>8643966.0200000014</v>
      </c>
      <c r="E100" s="68">
        <f t="shared" ref="E100:W100" si="5">SUMIF($A5:$A99,"",E5:E99)</f>
        <v>86372.82</v>
      </c>
      <c r="F100" s="68">
        <f t="shared" si="5"/>
        <v>285068.84000000003</v>
      </c>
      <c r="G100" s="68">
        <f t="shared" si="5"/>
        <v>644665.41</v>
      </c>
      <c r="H100" s="68">
        <f t="shared" si="5"/>
        <v>904611.32000000007</v>
      </c>
      <c r="I100" s="68">
        <f t="shared" si="5"/>
        <v>1219936.74</v>
      </c>
      <c r="J100" s="68">
        <f t="shared" si="5"/>
        <v>976924.13</v>
      </c>
      <c r="K100" s="68">
        <f t="shared" si="5"/>
        <v>856196.66</v>
      </c>
      <c r="L100" s="68">
        <f t="shared" si="5"/>
        <v>285776.64000000001</v>
      </c>
      <c r="M100" s="68">
        <f t="shared" si="5"/>
        <v>352567.27</v>
      </c>
      <c r="N100" s="68">
        <f t="shared" si="5"/>
        <v>539044.60000000009</v>
      </c>
      <c r="O100" s="68">
        <f t="shared" si="5"/>
        <v>407669.2</v>
      </c>
      <c r="P100" s="68">
        <f t="shared" si="5"/>
        <v>407669.2</v>
      </c>
      <c r="Q100" s="68">
        <f t="shared" si="5"/>
        <v>369389.71999999991</v>
      </c>
      <c r="R100" s="68">
        <f t="shared" si="5"/>
        <v>319049.70999999996</v>
      </c>
      <c r="S100" s="68">
        <f t="shared" si="5"/>
        <v>404499.02999999997</v>
      </c>
      <c r="T100" s="68">
        <f t="shared" si="5"/>
        <v>290158.67</v>
      </c>
      <c r="U100" s="68">
        <f t="shared" si="5"/>
        <v>284376.94999999995</v>
      </c>
      <c r="V100" s="68">
        <f t="shared" si="5"/>
        <v>9989.1100000000497</v>
      </c>
      <c r="W100" s="68">
        <f t="shared" si="5"/>
        <v>0</v>
      </c>
      <c r="X100" s="56"/>
      <c r="Y100" s="57"/>
    </row>
    <row r="101" spans="1:25" ht="10.5" customHeight="1" x14ac:dyDescent="0.2">
      <c r="A101" s="248" t="s">
        <v>4616</v>
      </c>
      <c r="B101" s="248"/>
      <c r="C101" s="248"/>
      <c r="D101" s="248"/>
      <c r="E101" s="69">
        <f>E100/$D$100</f>
        <v>9.9922674152298427E-3</v>
      </c>
      <c r="F101" s="69">
        <f t="shared" ref="F101:V101" si="6">F100/$D$100</f>
        <v>3.2978940377648543E-2</v>
      </c>
      <c r="G101" s="69">
        <f t="shared" si="6"/>
        <v>7.4579817702707718E-2</v>
      </c>
      <c r="H101" s="69">
        <f t="shared" si="6"/>
        <v>0.10465234568333019</v>
      </c>
      <c r="I101" s="69">
        <f t="shared" si="6"/>
        <v>0.14113159829381186</v>
      </c>
      <c r="J101" s="69">
        <f t="shared" si="6"/>
        <v>0.11301804377060704</v>
      </c>
      <c r="K101" s="69">
        <f t="shared" si="6"/>
        <v>9.9051368089482603E-2</v>
      </c>
      <c r="L101" s="69">
        <f t="shared" si="6"/>
        <v>3.3060824086858218E-2</v>
      </c>
      <c r="M101" s="69">
        <f t="shared" si="6"/>
        <v>4.0787674220866495E-2</v>
      </c>
      <c r="N101" s="69">
        <f t="shared" si="6"/>
        <v>6.2360795814419459E-2</v>
      </c>
      <c r="O101" s="69">
        <f t="shared" si="6"/>
        <v>4.7162286276548775E-2</v>
      </c>
      <c r="P101" s="69">
        <f t="shared" si="6"/>
        <v>4.7162286276548775E-2</v>
      </c>
      <c r="Q101" s="69">
        <f t="shared" si="6"/>
        <v>4.2733823703763225E-2</v>
      </c>
      <c r="R101" s="69">
        <f t="shared" si="6"/>
        <v>3.6910106918722006E-2</v>
      </c>
      <c r="S101" s="69">
        <f t="shared" si="6"/>
        <v>4.6795536801520175E-2</v>
      </c>
      <c r="T101" s="69">
        <f t="shared" si="6"/>
        <v>3.3567770781218309E-2</v>
      </c>
      <c r="U101" s="69">
        <f t="shared" si="6"/>
        <v>3.2898897258737708E-2</v>
      </c>
      <c r="V101" s="69">
        <f t="shared" si="6"/>
        <v>1.1556165279789066E-3</v>
      </c>
      <c r="W101" s="70"/>
      <c r="X101" s="71"/>
      <c r="Y101" s="57"/>
    </row>
    <row r="102" spans="1:25" ht="10.5" customHeight="1" x14ac:dyDescent="0.2">
      <c r="A102" s="248" t="s">
        <v>4617</v>
      </c>
      <c r="B102" s="248"/>
      <c r="C102" s="248"/>
      <c r="D102" s="248"/>
      <c r="E102" s="69">
        <f>E101</f>
        <v>9.9922674152298427E-3</v>
      </c>
      <c r="F102" s="69">
        <f t="shared" ref="F102:M102" si="7">E102+F101</f>
        <v>4.2971207792878385E-2</v>
      </c>
      <c r="G102" s="69">
        <f t="shared" si="7"/>
        <v>0.1175510254955861</v>
      </c>
      <c r="H102" s="69">
        <f t="shared" si="7"/>
        <v>0.22220337117891631</v>
      </c>
      <c r="I102" s="69">
        <f t="shared" si="7"/>
        <v>0.36333496947272814</v>
      </c>
      <c r="J102" s="69">
        <f t="shared" si="7"/>
        <v>0.47635301324333518</v>
      </c>
      <c r="K102" s="69">
        <f t="shared" si="7"/>
        <v>0.57540438133281779</v>
      </c>
      <c r="L102" s="69">
        <f t="shared" si="7"/>
        <v>0.60846520541967597</v>
      </c>
      <c r="M102" s="69">
        <f t="shared" si="7"/>
        <v>0.64925287964054246</v>
      </c>
      <c r="N102" s="69">
        <f t="shared" ref="N102" si="8">M102+N101</f>
        <v>0.7116136754549619</v>
      </c>
      <c r="O102" s="69">
        <f t="shared" ref="O102" si="9">N102+O101</f>
        <v>0.75877596173151063</v>
      </c>
      <c r="P102" s="69">
        <f t="shared" ref="P102" si="10">O102+P101</f>
        <v>0.80593824800805935</v>
      </c>
      <c r="Q102" s="69">
        <f t="shared" ref="Q102" si="11">P102+Q101</f>
        <v>0.84867207171182257</v>
      </c>
      <c r="R102" s="69">
        <f t="shared" ref="R102" si="12">Q102+R101</f>
        <v>0.88558217863054456</v>
      </c>
      <c r="S102" s="69">
        <f t="shared" ref="S102" si="13">R102+S101</f>
        <v>0.93237771543206471</v>
      </c>
      <c r="T102" s="69">
        <f t="shared" ref="T102" si="14">S102+T101</f>
        <v>0.96594548621328302</v>
      </c>
      <c r="U102" s="69">
        <f t="shared" ref="U102" si="15">T102+U101</f>
        <v>0.99884438347202076</v>
      </c>
      <c r="V102" s="69">
        <f t="shared" ref="V102" si="16">U102+V101</f>
        <v>0.99999999999999967</v>
      </c>
      <c r="W102" s="72"/>
      <c r="X102" s="71"/>
      <c r="Y102" s="57"/>
    </row>
    <row r="103" spans="1:25" ht="10.5" customHeight="1" x14ac:dyDescent="0.25">
      <c r="A103" s="248" t="s">
        <v>4618</v>
      </c>
      <c r="B103" s="248"/>
      <c r="C103" s="248"/>
      <c r="D103" s="248"/>
      <c r="E103" s="68">
        <f>E100</f>
        <v>86372.82</v>
      </c>
      <c r="F103" s="68">
        <f>E103+F100</f>
        <v>371441.66000000003</v>
      </c>
      <c r="G103" s="68">
        <f>F103+G100</f>
        <v>1016107.0700000001</v>
      </c>
      <c r="H103" s="68">
        <f>G103+H100</f>
        <v>1920718.3900000001</v>
      </c>
      <c r="I103" s="68">
        <f>H103+I100</f>
        <v>3140655.13</v>
      </c>
      <c r="J103" s="68">
        <f t="shared" ref="J103:O103" si="17">I103+J100</f>
        <v>4117579.26</v>
      </c>
      <c r="K103" s="68">
        <f t="shared" si="17"/>
        <v>4973775.92</v>
      </c>
      <c r="L103" s="68">
        <f t="shared" si="17"/>
        <v>5259552.5599999996</v>
      </c>
      <c r="M103" s="68">
        <f>L103+M100</f>
        <v>5612119.8300000001</v>
      </c>
      <c r="N103" s="68">
        <f t="shared" si="17"/>
        <v>6151164.4299999997</v>
      </c>
      <c r="O103" s="68">
        <f t="shared" si="17"/>
        <v>6558833.6299999999</v>
      </c>
      <c r="P103" s="73">
        <f>O103+P100</f>
        <v>6966502.8300000001</v>
      </c>
      <c r="Q103" s="68">
        <f t="shared" ref="Q103:R103" si="18">P103+Q100</f>
        <v>7335892.5499999998</v>
      </c>
      <c r="R103" s="73">
        <f t="shared" si="18"/>
        <v>7654942.2599999998</v>
      </c>
      <c r="S103" s="68">
        <f t="shared" ref="S103:T103" si="19">R103+S100</f>
        <v>8059441.29</v>
      </c>
      <c r="T103" s="73">
        <f t="shared" si="19"/>
        <v>8349599.96</v>
      </c>
      <c r="U103" s="68">
        <f t="shared" ref="U103:V103" si="20">T103+U100</f>
        <v>8633976.9100000001</v>
      </c>
      <c r="V103" s="73">
        <f t="shared" si="20"/>
        <v>8643966.0199999996</v>
      </c>
      <c r="W103" s="74"/>
    </row>
    <row r="104" spans="1:25" ht="15.75" customHeight="1" x14ac:dyDescent="0.25">
      <c r="A104" s="75"/>
      <c r="B104" s="75"/>
      <c r="C104" s="75"/>
      <c r="D104" s="75"/>
      <c r="E104" s="76"/>
      <c r="F104" s="76"/>
      <c r="G104" s="76"/>
      <c r="H104" s="76"/>
      <c r="I104" s="76"/>
      <c r="J104" s="76"/>
      <c r="K104" s="76"/>
      <c r="L104" s="76"/>
      <c r="M104" s="76"/>
      <c r="N104" s="76"/>
      <c r="O104" s="76"/>
      <c r="P104" s="74"/>
      <c r="Q104" s="74"/>
      <c r="R104" s="74"/>
      <c r="S104" s="74"/>
      <c r="T104" s="74"/>
      <c r="U104" s="74"/>
      <c r="V104" s="74"/>
      <c r="W104" s="74"/>
    </row>
    <row r="105" spans="1:25" ht="15.75" customHeight="1" x14ac:dyDescent="0.25">
      <c r="A105" s="77"/>
      <c r="B105" s="249" t="s">
        <v>4619</v>
      </c>
      <c r="C105" s="249"/>
      <c r="D105" s="249"/>
      <c r="E105" s="77"/>
      <c r="F105" s="77"/>
      <c r="G105" s="77"/>
      <c r="H105" s="77"/>
      <c r="I105" s="77"/>
      <c r="J105" s="77"/>
      <c r="K105" s="77"/>
      <c r="L105" s="77"/>
      <c r="M105" s="77"/>
      <c r="N105" s="77"/>
      <c r="O105" s="77"/>
      <c r="P105" s="77"/>
      <c r="Q105" s="77"/>
      <c r="R105" s="77"/>
      <c r="S105" s="77"/>
      <c r="T105" s="77"/>
      <c r="U105" s="77"/>
      <c r="V105" s="77"/>
      <c r="W105" s="77"/>
    </row>
    <row r="106" spans="1:25" ht="15.75" customHeight="1" thickBot="1" x14ac:dyDescent="0.3">
      <c r="A106" s="77"/>
      <c r="B106" s="250" t="s">
        <v>4620</v>
      </c>
      <c r="C106" s="250"/>
      <c r="D106" s="78">
        <f>D100-D38</f>
        <v>7734650.9700000016</v>
      </c>
      <c r="E106" s="238">
        <f>ROUND((E100*100)/$D$106,2)</f>
        <v>1.1200000000000001</v>
      </c>
      <c r="F106" s="238">
        <f t="shared" ref="F106:V106" si="21">ROUND((F100*100)/$D$106,2)</f>
        <v>3.69</v>
      </c>
      <c r="G106" s="238">
        <f t="shared" si="21"/>
        <v>8.33</v>
      </c>
      <c r="H106" s="238">
        <f t="shared" si="21"/>
        <v>11.7</v>
      </c>
      <c r="I106" s="238">
        <f t="shared" si="21"/>
        <v>15.77</v>
      </c>
      <c r="J106" s="238">
        <f t="shared" si="21"/>
        <v>12.63</v>
      </c>
      <c r="K106" s="238">
        <f t="shared" si="21"/>
        <v>11.07</v>
      </c>
      <c r="L106" s="238">
        <f t="shared" si="21"/>
        <v>3.69</v>
      </c>
      <c r="M106" s="238">
        <f t="shared" si="21"/>
        <v>4.5599999999999996</v>
      </c>
      <c r="N106" s="238">
        <f t="shared" si="21"/>
        <v>6.97</v>
      </c>
      <c r="O106" s="238">
        <f t="shared" si="21"/>
        <v>5.27</v>
      </c>
      <c r="P106" s="238">
        <f t="shared" si="21"/>
        <v>5.27</v>
      </c>
      <c r="Q106" s="238">
        <f t="shared" si="21"/>
        <v>4.78</v>
      </c>
      <c r="R106" s="238">
        <f t="shared" si="21"/>
        <v>4.12</v>
      </c>
      <c r="S106" s="238">
        <f t="shared" si="21"/>
        <v>5.23</v>
      </c>
      <c r="T106" s="238">
        <f t="shared" si="21"/>
        <v>3.75</v>
      </c>
      <c r="U106" s="238">
        <f t="shared" si="21"/>
        <v>3.68</v>
      </c>
      <c r="V106" s="238">
        <f t="shared" si="21"/>
        <v>0.13</v>
      </c>
      <c r="W106" s="79">
        <f t="shared" ref="W106" si="22">ROUND((W100-W92)/$D$106,2)</f>
        <v>0</v>
      </c>
      <c r="X106" s="80"/>
    </row>
    <row r="108" spans="1:25" x14ac:dyDescent="0.25">
      <c r="E108" s="80"/>
      <c r="F108" s="80"/>
      <c r="G108" s="80"/>
      <c r="H108" s="80"/>
      <c r="I108" s="80"/>
      <c r="J108" s="80"/>
      <c r="K108" s="80"/>
      <c r="L108" s="80"/>
      <c r="M108" s="80"/>
      <c r="N108" s="80"/>
      <c r="O108" s="80"/>
      <c r="P108" s="80"/>
      <c r="Q108" s="80"/>
      <c r="R108" s="80"/>
      <c r="S108" s="80"/>
      <c r="T108" s="80"/>
      <c r="U108" s="80"/>
      <c r="V108" s="80"/>
    </row>
    <row r="109" spans="1:25" x14ac:dyDescent="0.25">
      <c r="E109" s="80"/>
      <c r="F109" s="80"/>
      <c r="G109" s="80"/>
      <c r="H109" s="80"/>
      <c r="I109" s="80"/>
      <c r="J109" s="80"/>
      <c r="K109" s="80"/>
      <c r="L109" s="80"/>
      <c r="M109" s="80"/>
      <c r="N109" s="80"/>
      <c r="O109" s="80"/>
      <c r="P109" s="80"/>
      <c r="Q109" s="80"/>
      <c r="R109" s="80"/>
      <c r="S109" s="80"/>
      <c r="T109" s="80"/>
      <c r="U109" s="80"/>
      <c r="V109" s="80"/>
    </row>
    <row r="110" spans="1:25" x14ac:dyDescent="0.25">
      <c r="E110" s="80"/>
      <c r="F110" s="80"/>
      <c r="G110" s="80"/>
      <c r="H110" s="80"/>
      <c r="I110" s="80"/>
      <c r="J110" s="80"/>
      <c r="K110" s="80"/>
      <c r="L110" s="80"/>
      <c r="M110" s="80"/>
      <c r="N110" s="80"/>
      <c r="O110" s="80"/>
      <c r="P110" s="80"/>
      <c r="Q110" s="80"/>
      <c r="R110" s="80"/>
      <c r="S110" s="80"/>
      <c r="T110" s="80"/>
      <c r="U110" s="80"/>
      <c r="V110" s="80"/>
    </row>
    <row r="113" spans="5:5" x14ac:dyDescent="0.25">
      <c r="E113" s="81"/>
    </row>
  </sheetData>
  <mergeCells count="148">
    <mergeCell ref="A7:A8"/>
    <mergeCell ref="B7:B8"/>
    <mergeCell ref="C7:C8"/>
    <mergeCell ref="A9:A10"/>
    <mergeCell ref="B9:B10"/>
    <mergeCell ref="C9:C10"/>
    <mergeCell ref="A2:F3"/>
    <mergeCell ref="A5:A6"/>
    <mergeCell ref="B5:B6"/>
    <mergeCell ref="C5:C6"/>
    <mergeCell ref="A15:A16"/>
    <mergeCell ref="B15:B16"/>
    <mergeCell ref="C15:C16"/>
    <mergeCell ref="A17:A18"/>
    <mergeCell ref="B17:B18"/>
    <mergeCell ref="C17:C18"/>
    <mergeCell ref="A11:A12"/>
    <mergeCell ref="B11:B12"/>
    <mergeCell ref="C11:C12"/>
    <mergeCell ref="A13:A14"/>
    <mergeCell ref="B13:B14"/>
    <mergeCell ref="C13:C14"/>
    <mergeCell ref="A23:A24"/>
    <mergeCell ref="B23:B24"/>
    <mergeCell ref="C23:C24"/>
    <mergeCell ref="A25:A26"/>
    <mergeCell ref="B25:B26"/>
    <mergeCell ref="C25:C26"/>
    <mergeCell ref="A19:A20"/>
    <mergeCell ref="B19:B20"/>
    <mergeCell ref="C19:C20"/>
    <mergeCell ref="A21:A22"/>
    <mergeCell ref="B21:B22"/>
    <mergeCell ref="C21:C22"/>
    <mergeCell ref="A31:A32"/>
    <mergeCell ref="B31:B32"/>
    <mergeCell ref="C31:C32"/>
    <mergeCell ref="A33:A34"/>
    <mergeCell ref="B33:B34"/>
    <mergeCell ref="C33:C34"/>
    <mergeCell ref="A27:A28"/>
    <mergeCell ref="B27:B28"/>
    <mergeCell ref="C27:C28"/>
    <mergeCell ref="A29:A30"/>
    <mergeCell ref="B29:B30"/>
    <mergeCell ref="C29:C30"/>
    <mergeCell ref="A39:A40"/>
    <mergeCell ref="B39:B40"/>
    <mergeCell ref="C39:C40"/>
    <mergeCell ref="A41:A42"/>
    <mergeCell ref="B41:B42"/>
    <mergeCell ref="C41:C42"/>
    <mergeCell ref="A35:A36"/>
    <mergeCell ref="B35:B36"/>
    <mergeCell ref="C35:C36"/>
    <mergeCell ref="A37:A38"/>
    <mergeCell ref="B37:B38"/>
    <mergeCell ref="C37:C38"/>
    <mergeCell ref="A47:A48"/>
    <mergeCell ref="B47:B48"/>
    <mergeCell ref="C47:C48"/>
    <mergeCell ref="A49:A50"/>
    <mergeCell ref="B49:B50"/>
    <mergeCell ref="C49:C50"/>
    <mergeCell ref="A43:A44"/>
    <mergeCell ref="B43:B44"/>
    <mergeCell ref="C43:C44"/>
    <mergeCell ref="A45:A46"/>
    <mergeCell ref="B45:B46"/>
    <mergeCell ref="C45:C46"/>
    <mergeCell ref="A55:A56"/>
    <mergeCell ref="B55:B56"/>
    <mergeCell ref="C55:C56"/>
    <mergeCell ref="A57:A58"/>
    <mergeCell ref="B57:B58"/>
    <mergeCell ref="C57:C58"/>
    <mergeCell ref="A51:A52"/>
    <mergeCell ref="B51:B52"/>
    <mergeCell ref="C51:C52"/>
    <mergeCell ref="A53:A54"/>
    <mergeCell ref="B53:B54"/>
    <mergeCell ref="C53:C54"/>
    <mergeCell ref="E63:W64"/>
    <mergeCell ref="A65:A66"/>
    <mergeCell ref="B65:B66"/>
    <mergeCell ref="C65:C66"/>
    <mergeCell ref="A59:A60"/>
    <mergeCell ref="B59:B60"/>
    <mergeCell ref="C59:C60"/>
    <mergeCell ref="A61:A62"/>
    <mergeCell ref="B61:B62"/>
    <mergeCell ref="C61:C62"/>
    <mergeCell ref="A67:A68"/>
    <mergeCell ref="B67:B68"/>
    <mergeCell ref="C67:C68"/>
    <mergeCell ref="A69:A70"/>
    <mergeCell ref="B69:B70"/>
    <mergeCell ref="C69:C70"/>
    <mergeCell ref="A63:A64"/>
    <mergeCell ref="B63:B64"/>
    <mergeCell ref="C63:C64"/>
    <mergeCell ref="A75:A76"/>
    <mergeCell ref="B75:B76"/>
    <mergeCell ref="C75:C76"/>
    <mergeCell ref="A77:A78"/>
    <mergeCell ref="B77:B78"/>
    <mergeCell ref="C77:C78"/>
    <mergeCell ref="A71:A72"/>
    <mergeCell ref="B71:B72"/>
    <mergeCell ref="C71:C72"/>
    <mergeCell ref="A73:A74"/>
    <mergeCell ref="B73:B74"/>
    <mergeCell ref="C73:C74"/>
    <mergeCell ref="B83:B84"/>
    <mergeCell ref="C83:C84"/>
    <mergeCell ref="A85:A86"/>
    <mergeCell ref="B85:B86"/>
    <mergeCell ref="C85:C86"/>
    <mergeCell ref="A79:A80"/>
    <mergeCell ref="B79:B80"/>
    <mergeCell ref="C79:C80"/>
    <mergeCell ref="A81:A82"/>
    <mergeCell ref="B81:B82"/>
    <mergeCell ref="C81:C82"/>
    <mergeCell ref="A103:D103"/>
    <mergeCell ref="B105:D105"/>
    <mergeCell ref="B106:C106"/>
    <mergeCell ref="G2:V3"/>
    <mergeCell ref="A1:V1"/>
    <mergeCell ref="A95:A96"/>
    <mergeCell ref="B95:B96"/>
    <mergeCell ref="C95:C96"/>
    <mergeCell ref="A100:B100"/>
    <mergeCell ref="A101:D101"/>
    <mergeCell ref="A102:D102"/>
    <mergeCell ref="A91:A92"/>
    <mergeCell ref="B91:B92"/>
    <mergeCell ref="C91:C92"/>
    <mergeCell ref="A93:A94"/>
    <mergeCell ref="B93:B94"/>
    <mergeCell ref="C93:C94"/>
    <mergeCell ref="A87:A88"/>
    <mergeCell ref="B87:B88"/>
    <mergeCell ref="C87:C88"/>
    <mergeCell ref="A89:A90"/>
    <mergeCell ref="B89:B90"/>
    <mergeCell ref="C89:C90"/>
    <mergeCell ref="A83:A84"/>
  </mergeCells>
  <conditionalFormatting sqref="E40:V40 E42:V42 E44:V44 E46:V46 E48:V48 E50:V50 E52:V52 E54:V54 E56:V56 E58:V58 E60:V60 E62:V62 E66:V66 E68:V68 E70:V70 E72:V72 E74:V74 E76:V76 E78:V78 E80:V80 E82:V82 E84:V84 E86:V86 E88:V88 E90:V90 E92:V92 E6:V6 E10:J10 H12:J12 F16:J16 R18:U18 J20:Q20 J22:Q22 O24:R24 F26:I26 G28:I28 U32 G34:N34 V36 E14 G14:K14 W28 S30:U30 W24 W22 W20">
    <cfRule type="expression" dxfId="618" priority="619">
      <formula>IF(AND(E5&lt;&gt;0,E6&lt;=1),TRUE,FALSE)</formula>
    </cfRule>
  </conditionalFormatting>
  <conditionalFormatting sqref="E97:V99">
    <cfRule type="expression" dxfId="617" priority="618">
      <formula>IF(AND(E96&lt;&gt;0,E97&lt;=1),TRUE,FALSE)</formula>
    </cfRule>
  </conditionalFormatting>
  <conditionalFormatting sqref="E97:V99">
    <cfRule type="expression" dxfId="616" priority="617">
      <formula>IF(AND(E96&lt;&gt;0,E97&lt;=1),TRUE,FALSE)</formula>
    </cfRule>
  </conditionalFormatting>
  <conditionalFormatting sqref="E94:V94 E96:V96">
    <cfRule type="expression" dxfId="615" priority="616">
      <formula>IF(AND(E93&lt;&gt;0,E94&lt;=1),TRUE,FALSE)</formula>
    </cfRule>
  </conditionalFormatting>
  <conditionalFormatting sqref="E94:V94 E96:V96">
    <cfRule type="expression" dxfId="614" priority="615">
      <formula>IF(AND(E93&lt;&gt;0,E94&lt;=1),TRUE,FALSE)</formula>
    </cfRule>
  </conditionalFormatting>
  <conditionalFormatting sqref="E40:V40 E42:V42 E46:V46 E50:V50 E54:V54 E56:V56 E58:V58 E66:V66 E68:V68 E72:V72 E74:V74 E76:V76 E78:V78 E80:V80 E82:V82 E84:V84 E86:V86 E88:V88 E90:V90 E92:V92 E44:V44 E48:V48 E52:V52 E60:V60 E62:V62 E70:V70 E10:J10 H12:J12 F16:J16 R18:U18 J20:Q20 J22:Q22 O24:R24 F26:I26 G28:I28 U32 G34:N34 V36 E14 G14:K14 W28 S30:U30 W24 W22 W20">
    <cfRule type="expression" dxfId="613" priority="614">
      <formula>IF(AND(E9&lt;&gt;0,E10&lt;=1),TRUE,FALSE)</formula>
    </cfRule>
  </conditionalFormatting>
  <conditionalFormatting sqref="E40:V40 E42:V42 E46:V46 E50:V50 E54:V54 E56:V56 E58:V58 E66:V66 E68:V68 E72:V72 E74:V74 E76:V76 E78:V78 E80:V80 E82:V82 E84:V84 E86:V86 E88:V88 E90:V90 E92:V92 E44:V44 E48:V48 E52:V52 E60:V60 E62:V62 E70:V70 E10:J10 H12:J12 F16:J16 R18:U18 J20:Q20 J22:Q22 O24:R24 F26:I26 G28:I28 U32 G34:N34 V36 E14 G14:K14 W28 S30:U30 W24 W22 W20">
    <cfRule type="expression" dxfId="612" priority="613">
      <formula>IF(AND(E9&lt;&gt;0,E10&lt;=1),TRUE,FALSE)</formula>
    </cfRule>
  </conditionalFormatting>
  <conditionalFormatting sqref="E63">
    <cfRule type="expression" dxfId="611" priority="620">
      <formula>IF(AND(#REF!&lt;&gt;0,E63&lt;=1),TRUE,FALSE)</formula>
    </cfRule>
  </conditionalFormatting>
  <conditionalFormatting sqref="E8:J8">
    <cfRule type="expression" dxfId="610" priority="612">
      <formula>IF(AND(E7&lt;&gt;0,E8&lt;=1),TRUE,FALSE)</formula>
    </cfRule>
  </conditionalFormatting>
  <conditionalFormatting sqref="E38:V38">
    <cfRule type="expression" dxfId="609" priority="611">
      <formula>IF(AND(E37&lt;&gt;0,E38&lt;=1),TRUE,FALSE)</formula>
    </cfRule>
  </conditionalFormatting>
  <conditionalFormatting sqref="E38:V38">
    <cfRule type="expression" dxfId="608" priority="610">
      <formula>IF(AND(E37&lt;&gt;0,E38&lt;=1),TRUE,FALSE)</formula>
    </cfRule>
  </conditionalFormatting>
  <conditionalFormatting sqref="E38:V38">
    <cfRule type="expression" dxfId="607" priority="609">
      <formula>IF(AND(E37&lt;&gt;0,E38&lt;=1),TRUE,FALSE)</formula>
    </cfRule>
  </conditionalFormatting>
  <conditionalFormatting sqref="R17:U17">
    <cfRule type="expression" dxfId="606" priority="608">
      <formula>IF(R17=0,TRUE,FALSE)</formula>
    </cfRule>
  </conditionalFormatting>
  <conditionalFormatting sqref="J19:Q19">
    <cfRule type="expression" dxfId="605" priority="607">
      <formula>IF(J19=0,TRUE,FALSE)</formula>
    </cfRule>
  </conditionalFormatting>
  <conditionalFormatting sqref="J21:Q21">
    <cfRule type="expression" dxfId="604" priority="606">
      <formula>IF(J21=0,TRUE,FALSE)</formula>
    </cfRule>
  </conditionalFormatting>
  <conditionalFormatting sqref="O23:R23">
    <cfRule type="expression" dxfId="603" priority="605">
      <formula>IF(O23=0,TRUE,FALSE)</formula>
    </cfRule>
  </conditionalFormatting>
  <conditionalFormatting sqref="G33:N33">
    <cfRule type="expression" dxfId="602" priority="604">
      <formula>IF(G33=0,TRUE,FALSE)</formula>
    </cfRule>
  </conditionalFormatting>
  <conditionalFormatting sqref="F14">
    <cfRule type="expression" dxfId="601" priority="603">
      <formula>IF(AND(F13&lt;&gt;0,F14&lt;=1),TRUE,FALSE)</formula>
    </cfRule>
  </conditionalFormatting>
  <conditionalFormatting sqref="F14">
    <cfRule type="expression" dxfId="600" priority="602">
      <formula>IF(AND(F13&lt;&gt;0,F14&lt;=1),TRUE,FALSE)</formula>
    </cfRule>
  </conditionalFormatting>
  <conditionalFormatting sqref="F14">
    <cfRule type="expression" dxfId="599" priority="601">
      <formula>IF(AND(F13&lt;&gt;0,F14&lt;=1),TRUE,FALSE)</formula>
    </cfRule>
  </conditionalFormatting>
  <conditionalFormatting sqref="K8">
    <cfRule type="expression" dxfId="598" priority="600">
      <formula>IF(AND(K7&lt;&gt;0,K8&lt;=1),TRUE,FALSE)</formula>
    </cfRule>
  </conditionalFormatting>
  <conditionalFormatting sqref="K8">
    <cfRule type="expression" dxfId="597" priority="599">
      <formula>IF(AND(K7&lt;&gt;0,K8&lt;=1),TRUE,FALSE)</formula>
    </cfRule>
  </conditionalFormatting>
  <conditionalFormatting sqref="K8">
    <cfRule type="expression" dxfId="596" priority="598">
      <formula>IF(AND(K7&lt;&gt;0,K8&lt;=1),TRUE,FALSE)</formula>
    </cfRule>
  </conditionalFormatting>
  <conditionalFormatting sqref="L8">
    <cfRule type="expression" dxfId="595" priority="597">
      <formula>IF(AND(L7&lt;&gt;0,L8&lt;=1),TRUE,FALSE)</formula>
    </cfRule>
  </conditionalFormatting>
  <conditionalFormatting sqref="L8">
    <cfRule type="expression" dxfId="594" priority="596">
      <formula>IF(AND(L7&lt;&gt;0,L8&lt;=1),TRUE,FALSE)</formula>
    </cfRule>
  </conditionalFormatting>
  <conditionalFormatting sqref="L8">
    <cfRule type="expression" dxfId="593" priority="595">
      <formula>IF(AND(L7&lt;&gt;0,L8&lt;=1),TRUE,FALSE)</formula>
    </cfRule>
  </conditionalFormatting>
  <conditionalFormatting sqref="M8">
    <cfRule type="expression" dxfId="592" priority="594">
      <formula>IF(AND(M7&lt;&gt;0,M8&lt;=1),TRUE,FALSE)</formula>
    </cfRule>
  </conditionalFormatting>
  <conditionalFormatting sqref="M8">
    <cfRule type="expression" dxfId="591" priority="593">
      <formula>IF(AND(M7&lt;&gt;0,M8&lt;=1),TRUE,FALSE)</formula>
    </cfRule>
  </conditionalFormatting>
  <conditionalFormatting sqref="M8">
    <cfRule type="expression" dxfId="590" priority="592">
      <formula>IF(AND(M7&lt;&gt;0,M8&lt;=1),TRUE,FALSE)</formula>
    </cfRule>
  </conditionalFormatting>
  <conditionalFormatting sqref="N8">
    <cfRule type="expression" dxfId="589" priority="591">
      <formula>IF(AND(N7&lt;&gt;0,N8&lt;=1),TRUE,FALSE)</formula>
    </cfRule>
  </conditionalFormatting>
  <conditionalFormatting sqref="N8">
    <cfRule type="expression" dxfId="588" priority="590">
      <formula>IF(AND(N7&lt;&gt;0,N8&lt;=1),TRUE,FALSE)</formula>
    </cfRule>
  </conditionalFormatting>
  <conditionalFormatting sqref="N8">
    <cfRule type="expression" dxfId="587" priority="589">
      <formula>IF(AND(N7&lt;&gt;0,N8&lt;=1),TRUE,FALSE)</formula>
    </cfRule>
  </conditionalFormatting>
  <conditionalFormatting sqref="O8">
    <cfRule type="expression" dxfId="586" priority="588">
      <formula>IF(AND(O7&lt;&gt;0,O8&lt;=1),TRUE,FALSE)</formula>
    </cfRule>
  </conditionalFormatting>
  <conditionalFormatting sqref="O8">
    <cfRule type="expression" dxfId="585" priority="587">
      <formula>IF(AND(O7&lt;&gt;0,O8&lt;=1),TRUE,FALSE)</formula>
    </cfRule>
  </conditionalFormatting>
  <conditionalFormatting sqref="O8">
    <cfRule type="expression" dxfId="584" priority="586">
      <formula>IF(AND(O7&lt;&gt;0,O8&lt;=1),TRUE,FALSE)</formula>
    </cfRule>
  </conditionalFormatting>
  <conditionalFormatting sqref="P8">
    <cfRule type="expression" dxfId="583" priority="585">
      <formula>IF(AND(P7&lt;&gt;0,P8&lt;=1),TRUE,FALSE)</formula>
    </cfRule>
  </conditionalFormatting>
  <conditionalFormatting sqref="P8">
    <cfRule type="expression" dxfId="582" priority="584">
      <formula>IF(AND(P7&lt;&gt;0,P8&lt;=1),TRUE,FALSE)</formula>
    </cfRule>
  </conditionalFormatting>
  <conditionalFormatting sqref="P8">
    <cfRule type="expression" dxfId="581" priority="583">
      <formula>IF(AND(P7&lt;&gt;0,P8&lt;=1),TRUE,FALSE)</formula>
    </cfRule>
  </conditionalFormatting>
  <conditionalFormatting sqref="Q8">
    <cfRule type="expression" dxfId="580" priority="582">
      <formula>IF(AND(Q7&lt;&gt;0,Q8&lt;=1),TRUE,FALSE)</formula>
    </cfRule>
  </conditionalFormatting>
  <conditionalFormatting sqref="Q8">
    <cfRule type="expression" dxfId="579" priority="581">
      <formula>IF(AND(Q7&lt;&gt;0,Q8&lt;=1),TRUE,FALSE)</formula>
    </cfRule>
  </conditionalFormatting>
  <conditionalFormatting sqref="Q8">
    <cfRule type="expression" dxfId="578" priority="580">
      <formula>IF(AND(Q7&lt;&gt;0,Q8&lt;=1),TRUE,FALSE)</formula>
    </cfRule>
  </conditionalFormatting>
  <conditionalFormatting sqref="R8">
    <cfRule type="expression" dxfId="577" priority="579">
      <formula>IF(AND(R7&lt;&gt;0,R8&lt;=1),TRUE,FALSE)</formula>
    </cfRule>
  </conditionalFormatting>
  <conditionalFormatting sqref="R8">
    <cfRule type="expression" dxfId="576" priority="578">
      <formula>IF(AND(R7&lt;&gt;0,R8&lt;=1),TRUE,FALSE)</formula>
    </cfRule>
  </conditionalFormatting>
  <conditionalFormatting sqref="R8">
    <cfRule type="expression" dxfId="575" priority="577">
      <formula>IF(AND(R7&lt;&gt;0,R8&lt;=1),TRUE,FALSE)</formula>
    </cfRule>
  </conditionalFormatting>
  <conditionalFormatting sqref="S8">
    <cfRule type="expression" dxfId="574" priority="576">
      <formula>IF(AND(S7&lt;&gt;0,S8&lt;=1),TRUE,FALSE)</formula>
    </cfRule>
  </conditionalFormatting>
  <conditionalFormatting sqref="S8">
    <cfRule type="expression" dxfId="573" priority="575">
      <formula>IF(AND(S7&lt;&gt;0,S8&lt;=1),TRUE,FALSE)</formula>
    </cfRule>
  </conditionalFormatting>
  <conditionalFormatting sqref="S8">
    <cfRule type="expression" dxfId="572" priority="574">
      <formula>IF(AND(S7&lt;&gt;0,S8&lt;=1),TRUE,FALSE)</formula>
    </cfRule>
  </conditionalFormatting>
  <conditionalFormatting sqref="T8">
    <cfRule type="expression" dxfId="571" priority="573">
      <formula>IF(AND(T7&lt;&gt;0,T8&lt;=1),TRUE,FALSE)</formula>
    </cfRule>
  </conditionalFormatting>
  <conditionalFormatting sqref="T8">
    <cfRule type="expression" dxfId="570" priority="572">
      <formula>IF(AND(T7&lt;&gt;0,T8&lt;=1),TRUE,FALSE)</formula>
    </cfRule>
  </conditionalFormatting>
  <conditionalFormatting sqref="T8">
    <cfRule type="expression" dxfId="569" priority="571">
      <formula>IF(AND(T7&lt;&gt;0,T8&lt;=1),TRUE,FALSE)</formula>
    </cfRule>
  </conditionalFormatting>
  <conditionalFormatting sqref="U8">
    <cfRule type="expression" dxfId="568" priority="570">
      <formula>IF(AND(U7&lt;&gt;0,U8&lt;=1),TRUE,FALSE)</formula>
    </cfRule>
  </conditionalFormatting>
  <conditionalFormatting sqref="U8">
    <cfRule type="expression" dxfId="567" priority="569">
      <formula>IF(AND(U7&lt;&gt;0,U8&lt;=1),TRUE,FALSE)</formula>
    </cfRule>
  </conditionalFormatting>
  <conditionalFormatting sqref="U8">
    <cfRule type="expression" dxfId="566" priority="568">
      <formula>IF(AND(U7&lt;&gt;0,U8&lt;=1),TRUE,FALSE)</formula>
    </cfRule>
  </conditionalFormatting>
  <conditionalFormatting sqref="V8">
    <cfRule type="expression" dxfId="565" priority="567">
      <formula>IF(AND(V7&lt;&gt;0,V8&lt;=1),TRUE,FALSE)</formula>
    </cfRule>
  </conditionalFormatting>
  <conditionalFormatting sqref="V8">
    <cfRule type="expression" dxfId="564" priority="566">
      <formula>IF(AND(V7&lt;&gt;0,V8&lt;=1),TRUE,FALSE)</formula>
    </cfRule>
  </conditionalFormatting>
  <conditionalFormatting sqref="V8">
    <cfRule type="expression" dxfId="563" priority="565">
      <formula>IF(AND(V7&lt;&gt;0,V8&lt;=1),TRUE,FALSE)</formula>
    </cfRule>
  </conditionalFormatting>
  <conditionalFormatting sqref="K10">
    <cfRule type="expression" dxfId="562" priority="564">
      <formula>IF(AND(K9&lt;&gt;0,K10&lt;=1),TRUE,FALSE)</formula>
    </cfRule>
  </conditionalFormatting>
  <conditionalFormatting sqref="K10">
    <cfRule type="expression" dxfId="561" priority="563">
      <formula>IF(AND(K9&lt;&gt;0,K10&lt;=1),TRUE,FALSE)</formula>
    </cfRule>
  </conditionalFormatting>
  <conditionalFormatting sqref="K10">
    <cfRule type="expression" dxfId="560" priority="562">
      <formula>IF(AND(K9&lt;&gt;0,K10&lt;=1),TRUE,FALSE)</formula>
    </cfRule>
  </conditionalFormatting>
  <conditionalFormatting sqref="L10">
    <cfRule type="expression" dxfId="559" priority="561">
      <formula>IF(AND(L9&lt;&gt;0,L10&lt;=1),TRUE,FALSE)</formula>
    </cfRule>
  </conditionalFormatting>
  <conditionalFormatting sqref="L10">
    <cfRule type="expression" dxfId="558" priority="560">
      <formula>IF(AND(L9&lt;&gt;0,L10&lt;=1),TRUE,FALSE)</formula>
    </cfRule>
  </conditionalFormatting>
  <conditionalFormatting sqref="L10">
    <cfRule type="expression" dxfId="557" priority="559">
      <formula>IF(AND(L9&lt;&gt;0,L10&lt;=1),TRUE,FALSE)</formula>
    </cfRule>
  </conditionalFormatting>
  <conditionalFormatting sqref="M10">
    <cfRule type="expression" dxfId="556" priority="558">
      <formula>IF(AND(M9&lt;&gt;0,M10&lt;=1),TRUE,FALSE)</formula>
    </cfRule>
  </conditionalFormatting>
  <conditionalFormatting sqref="M10">
    <cfRule type="expression" dxfId="555" priority="557">
      <formula>IF(AND(M9&lt;&gt;0,M10&lt;=1),TRUE,FALSE)</formula>
    </cfRule>
  </conditionalFormatting>
  <conditionalFormatting sqref="M10">
    <cfRule type="expression" dxfId="554" priority="556">
      <formula>IF(AND(M9&lt;&gt;0,M10&lt;=1),TRUE,FALSE)</formula>
    </cfRule>
  </conditionalFormatting>
  <conditionalFormatting sqref="N10">
    <cfRule type="expression" dxfId="553" priority="555">
      <formula>IF(AND(N9&lt;&gt;0,N10&lt;=1),TRUE,FALSE)</formula>
    </cfRule>
  </conditionalFormatting>
  <conditionalFormatting sqref="N10">
    <cfRule type="expression" dxfId="552" priority="554">
      <formula>IF(AND(N9&lt;&gt;0,N10&lt;=1),TRUE,FALSE)</formula>
    </cfRule>
  </conditionalFormatting>
  <conditionalFormatting sqref="N10">
    <cfRule type="expression" dxfId="551" priority="553">
      <formula>IF(AND(N9&lt;&gt;0,N10&lt;=1),TRUE,FALSE)</formula>
    </cfRule>
  </conditionalFormatting>
  <conditionalFormatting sqref="O10">
    <cfRule type="expression" dxfId="550" priority="552">
      <formula>IF(AND(O9&lt;&gt;0,O10&lt;=1),TRUE,FALSE)</formula>
    </cfRule>
  </conditionalFormatting>
  <conditionalFormatting sqref="O10">
    <cfRule type="expression" dxfId="549" priority="551">
      <formula>IF(AND(O9&lt;&gt;0,O10&lt;=1),TRUE,FALSE)</formula>
    </cfRule>
  </conditionalFormatting>
  <conditionalFormatting sqref="O10">
    <cfRule type="expression" dxfId="548" priority="550">
      <formula>IF(AND(O9&lt;&gt;0,O10&lt;=1),TRUE,FALSE)</formula>
    </cfRule>
  </conditionalFormatting>
  <conditionalFormatting sqref="P10">
    <cfRule type="expression" dxfId="547" priority="549">
      <formula>IF(AND(P9&lt;&gt;0,P10&lt;=1),TRUE,FALSE)</formula>
    </cfRule>
  </conditionalFormatting>
  <conditionalFormatting sqref="P10">
    <cfRule type="expression" dxfId="546" priority="548">
      <formula>IF(AND(P9&lt;&gt;0,P10&lt;=1),TRUE,FALSE)</formula>
    </cfRule>
  </conditionalFormatting>
  <conditionalFormatting sqref="P10">
    <cfRule type="expression" dxfId="545" priority="547">
      <formula>IF(AND(P9&lt;&gt;0,P10&lt;=1),TRUE,FALSE)</formula>
    </cfRule>
  </conditionalFormatting>
  <conditionalFormatting sqref="Q10">
    <cfRule type="expression" dxfId="544" priority="546">
      <formula>IF(AND(Q9&lt;&gt;0,Q10&lt;=1),TRUE,FALSE)</formula>
    </cfRule>
  </conditionalFormatting>
  <conditionalFormatting sqref="Q10">
    <cfRule type="expression" dxfId="543" priority="545">
      <formula>IF(AND(Q9&lt;&gt;0,Q10&lt;=1),TRUE,FALSE)</formula>
    </cfRule>
  </conditionalFormatting>
  <conditionalFormatting sqref="Q10">
    <cfRule type="expression" dxfId="542" priority="544">
      <formula>IF(AND(Q9&lt;&gt;0,Q10&lt;=1),TRUE,FALSE)</formula>
    </cfRule>
  </conditionalFormatting>
  <conditionalFormatting sqref="R10">
    <cfRule type="expression" dxfId="541" priority="543">
      <formula>IF(AND(R9&lt;&gt;0,R10&lt;=1),TRUE,FALSE)</formula>
    </cfRule>
  </conditionalFormatting>
  <conditionalFormatting sqref="R10">
    <cfRule type="expression" dxfId="540" priority="542">
      <formula>IF(AND(R9&lt;&gt;0,R10&lt;=1),TRUE,FALSE)</formula>
    </cfRule>
  </conditionalFormatting>
  <conditionalFormatting sqref="R10">
    <cfRule type="expression" dxfId="539" priority="541">
      <formula>IF(AND(R9&lt;&gt;0,R10&lt;=1),TRUE,FALSE)</formula>
    </cfRule>
  </conditionalFormatting>
  <conditionalFormatting sqref="S10">
    <cfRule type="expression" dxfId="538" priority="540">
      <formula>IF(AND(S9&lt;&gt;0,S10&lt;=1),TRUE,FALSE)</formula>
    </cfRule>
  </conditionalFormatting>
  <conditionalFormatting sqref="S10">
    <cfRule type="expression" dxfId="537" priority="539">
      <formula>IF(AND(S9&lt;&gt;0,S10&lt;=1),TRUE,FALSE)</formula>
    </cfRule>
  </conditionalFormatting>
  <conditionalFormatting sqref="S10">
    <cfRule type="expression" dxfId="536" priority="538">
      <formula>IF(AND(S9&lt;&gt;0,S10&lt;=1),TRUE,FALSE)</formula>
    </cfRule>
  </conditionalFormatting>
  <conditionalFormatting sqref="T10">
    <cfRule type="expression" dxfId="535" priority="537">
      <formula>IF(AND(T9&lt;&gt;0,T10&lt;=1),TRUE,FALSE)</formula>
    </cfRule>
  </conditionalFormatting>
  <conditionalFormatting sqref="T10">
    <cfRule type="expression" dxfId="534" priority="536">
      <formula>IF(AND(T9&lt;&gt;0,T10&lt;=1),TRUE,FALSE)</formula>
    </cfRule>
  </conditionalFormatting>
  <conditionalFormatting sqref="T10">
    <cfRule type="expression" dxfId="533" priority="535">
      <formula>IF(AND(T9&lt;&gt;0,T10&lt;=1),TRUE,FALSE)</formula>
    </cfRule>
  </conditionalFormatting>
  <conditionalFormatting sqref="U10">
    <cfRule type="expression" dxfId="532" priority="534">
      <formula>IF(AND(U9&lt;&gt;0,U10&lt;=1),TRUE,FALSE)</formula>
    </cfRule>
  </conditionalFormatting>
  <conditionalFormatting sqref="U10">
    <cfRule type="expression" dxfId="531" priority="533">
      <formula>IF(AND(U9&lt;&gt;0,U10&lt;=1),TRUE,FALSE)</formula>
    </cfRule>
  </conditionalFormatting>
  <conditionalFormatting sqref="U10">
    <cfRule type="expression" dxfId="530" priority="532">
      <formula>IF(AND(U9&lt;&gt;0,U10&lt;=1),TRUE,FALSE)</formula>
    </cfRule>
  </conditionalFormatting>
  <conditionalFormatting sqref="V10">
    <cfRule type="expression" dxfId="529" priority="531">
      <formula>IF(AND(V9&lt;&gt;0,V10&lt;=1),TRUE,FALSE)</formula>
    </cfRule>
  </conditionalFormatting>
  <conditionalFormatting sqref="V10">
    <cfRule type="expression" dxfId="528" priority="530">
      <formula>IF(AND(V9&lt;&gt;0,V10&lt;=1),TRUE,FALSE)</formula>
    </cfRule>
  </conditionalFormatting>
  <conditionalFormatting sqref="V10">
    <cfRule type="expression" dxfId="527" priority="529">
      <formula>IF(AND(V9&lt;&gt;0,V10&lt;=1),TRUE,FALSE)</formula>
    </cfRule>
  </conditionalFormatting>
  <conditionalFormatting sqref="K12">
    <cfRule type="expression" dxfId="526" priority="528">
      <formula>IF(AND(K11&lt;&gt;0,K12&lt;=1),TRUE,FALSE)</formula>
    </cfRule>
  </conditionalFormatting>
  <conditionalFormatting sqref="K12">
    <cfRule type="expression" dxfId="525" priority="527">
      <formula>IF(AND(K11&lt;&gt;0,K12&lt;=1),TRUE,FALSE)</formula>
    </cfRule>
  </conditionalFormatting>
  <conditionalFormatting sqref="K12">
    <cfRule type="expression" dxfId="524" priority="526">
      <formula>IF(AND(K11&lt;&gt;0,K12&lt;=1),TRUE,FALSE)</formula>
    </cfRule>
  </conditionalFormatting>
  <conditionalFormatting sqref="L12">
    <cfRule type="expression" dxfId="523" priority="525">
      <formula>IF(AND(L11&lt;&gt;0,L12&lt;=1),TRUE,FALSE)</formula>
    </cfRule>
  </conditionalFormatting>
  <conditionalFormatting sqref="L12">
    <cfRule type="expression" dxfId="522" priority="524">
      <formula>IF(AND(L11&lt;&gt;0,L12&lt;=1),TRUE,FALSE)</formula>
    </cfRule>
  </conditionalFormatting>
  <conditionalFormatting sqref="L12">
    <cfRule type="expression" dxfId="521" priority="523">
      <formula>IF(AND(L11&lt;&gt;0,L12&lt;=1),TRUE,FALSE)</formula>
    </cfRule>
  </conditionalFormatting>
  <conditionalFormatting sqref="N12">
    <cfRule type="expression" dxfId="520" priority="519">
      <formula>IF(AND(N11&lt;&gt;0,N12&lt;=1),TRUE,FALSE)</formula>
    </cfRule>
  </conditionalFormatting>
  <conditionalFormatting sqref="N12">
    <cfRule type="expression" dxfId="519" priority="518">
      <formula>IF(AND(N11&lt;&gt;0,N12&lt;=1),TRUE,FALSE)</formula>
    </cfRule>
  </conditionalFormatting>
  <conditionalFormatting sqref="N12">
    <cfRule type="expression" dxfId="518" priority="517">
      <formula>IF(AND(N11&lt;&gt;0,N12&lt;=1),TRUE,FALSE)</formula>
    </cfRule>
  </conditionalFormatting>
  <conditionalFormatting sqref="O12">
    <cfRule type="expression" dxfId="517" priority="516">
      <formula>IF(AND(O11&lt;&gt;0,O12&lt;=1),TRUE,FALSE)</formula>
    </cfRule>
  </conditionalFormatting>
  <conditionalFormatting sqref="O12">
    <cfRule type="expression" dxfId="516" priority="515">
      <formula>IF(AND(O11&lt;&gt;0,O12&lt;=1),TRUE,FALSE)</formula>
    </cfRule>
  </conditionalFormatting>
  <conditionalFormatting sqref="O12">
    <cfRule type="expression" dxfId="515" priority="514">
      <formula>IF(AND(O11&lt;&gt;0,O12&lt;=1),TRUE,FALSE)</formula>
    </cfRule>
  </conditionalFormatting>
  <conditionalFormatting sqref="P12">
    <cfRule type="expression" dxfId="514" priority="513">
      <formula>IF(AND(P11&lt;&gt;0,P12&lt;=1),TRUE,FALSE)</formula>
    </cfRule>
  </conditionalFormatting>
  <conditionalFormatting sqref="P12">
    <cfRule type="expression" dxfId="513" priority="512">
      <formula>IF(AND(P11&lt;&gt;0,P12&lt;=1),TRUE,FALSE)</formula>
    </cfRule>
  </conditionalFormatting>
  <conditionalFormatting sqref="P12">
    <cfRule type="expression" dxfId="512" priority="511">
      <formula>IF(AND(P11&lt;&gt;0,P12&lt;=1),TRUE,FALSE)</formula>
    </cfRule>
  </conditionalFormatting>
  <conditionalFormatting sqref="Q12">
    <cfRule type="expression" dxfId="511" priority="510">
      <formula>IF(AND(Q11&lt;&gt;0,Q12&lt;=1),TRUE,FALSE)</formula>
    </cfRule>
  </conditionalFormatting>
  <conditionalFormatting sqref="Q12">
    <cfRule type="expression" dxfId="510" priority="509">
      <formula>IF(AND(Q11&lt;&gt;0,Q12&lt;=1),TRUE,FALSE)</formula>
    </cfRule>
  </conditionalFormatting>
  <conditionalFormatting sqref="Q12">
    <cfRule type="expression" dxfId="509" priority="508">
      <formula>IF(AND(Q11&lt;&gt;0,Q12&lt;=1),TRUE,FALSE)</formula>
    </cfRule>
  </conditionalFormatting>
  <conditionalFormatting sqref="R12">
    <cfRule type="expression" dxfId="508" priority="507">
      <formula>IF(AND(R11&lt;&gt;0,R12&lt;=1),TRUE,FALSE)</formula>
    </cfRule>
  </conditionalFormatting>
  <conditionalFormatting sqref="R12">
    <cfRule type="expression" dxfId="507" priority="506">
      <formula>IF(AND(R11&lt;&gt;0,R12&lt;=1),TRUE,FALSE)</formula>
    </cfRule>
  </conditionalFormatting>
  <conditionalFormatting sqref="R12">
    <cfRule type="expression" dxfId="506" priority="505">
      <formula>IF(AND(R11&lt;&gt;0,R12&lt;=1),TRUE,FALSE)</formula>
    </cfRule>
  </conditionalFormatting>
  <conditionalFormatting sqref="S12">
    <cfRule type="expression" dxfId="505" priority="504">
      <formula>IF(AND(S11&lt;&gt;0,S12&lt;=1),TRUE,FALSE)</formula>
    </cfRule>
  </conditionalFormatting>
  <conditionalFormatting sqref="S12">
    <cfRule type="expression" dxfId="504" priority="503">
      <formula>IF(AND(S11&lt;&gt;0,S12&lt;=1),TRUE,FALSE)</formula>
    </cfRule>
  </conditionalFormatting>
  <conditionalFormatting sqref="S12">
    <cfRule type="expression" dxfId="503" priority="502">
      <formula>IF(AND(S11&lt;&gt;0,S12&lt;=1),TRUE,FALSE)</formula>
    </cfRule>
  </conditionalFormatting>
  <conditionalFormatting sqref="T12">
    <cfRule type="expression" dxfId="502" priority="501">
      <formula>IF(AND(T11&lt;&gt;0,T12&lt;=1),TRUE,FALSE)</formula>
    </cfRule>
  </conditionalFormatting>
  <conditionalFormatting sqref="T12">
    <cfRule type="expression" dxfId="501" priority="500">
      <formula>IF(AND(T11&lt;&gt;0,T12&lt;=1),TRUE,FALSE)</formula>
    </cfRule>
  </conditionalFormatting>
  <conditionalFormatting sqref="T12">
    <cfRule type="expression" dxfId="500" priority="499">
      <formula>IF(AND(T11&lt;&gt;0,T12&lt;=1),TRUE,FALSE)</formula>
    </cfRule>
  </conditionalFormatting>
  <conditionalFormatting sqref="U12">
    <cfRule type="expression" dxfId="499" priority="498">
      <formula>IF(AND(U11&lt;&gt;0,U12&lt;=1),TRUE,FALSE)</formula>
    </cfRule>
  </conditionalFormatting>
  <conditionalFormatting sqref="U12">
    <cfRule type="expression" dxfId="498" priority="497">
      <formula>IF(AND(U11&lt;&gt;0,U12&lt;=1),TRUE,FALSE)</formula>
    </cfRule>
  </conditionalFormatting>
  <conditionalFormatting sqref="U12">
    <cfRule type="expression" dxfId="497" priority="496">
      <formula>IF(AND(U11&lt;&gt;0,U12&lt;=1),TRUE,FALSE)</formula>
    </cfRule>
  </conditionalFormatting>
  <conditionalFormatting sqref="V12">
    <cfRule type="expression" dxfId="496" priority="495">
      <formula>IF(AND(V11&lt;&gt;0,V12&lt;=1),TRUE,FALSE)</formula>
    </cfRule>
  </conditionalFormatting>
  <conditionalFormatting sqref="V12">
    <cfRule type="expression" dxfId="495" priority="494">
      <formula>IF(AND(V11&lt;&gt;0,V12&lt;=1),TRUE,FALSE)</formula>
    </cfRule>
  </conditionalFormatting>
  <conditionalFormatting sqref="V12">
    <cfRule type="expression" dxfId="494" priority="493">
      <formula>IF(AND(V11&lt;&gt;0,V12&lt;=1),TRUE,FALSE)</formula>
    </cfRule>
  </conditionalFormatting>
  <conditionalFormatting sqref="L14">
    <cfRule type="expression" dxfId="493" priority="492">
      <formula>IF(AND(L13&lt;&gt;0,L14&lt;=1),TRUE,FALSE)</formula>
    </cfRule>
  </conditionalFormatting>
  <conditionalFormatting sqref="L14">
    <cfRule type="expression" dxfId="492" priority="491">
      <formula>IF(AND(L13&lt;&gt;0,L14&lt;=1),TRUE,FALSE)</formula>
    </cfRule>
  </conditionalFormatting>
  <conditionalFormatting sqref="L14">
    <cfRule type="expression" dxfId="491" priority="490">
      <formula>IF(AND(L13&lt;&gt;0,L14&lt;=1),TRUE,FALSE)</formula>
    </cfRule>
  </conditionalFormatting>
  <conditionalFormatting sqref="M14">
    <cfRule type="expression" dxfId="490" priority="489">
      <formula>IF(AND(M13&lt;&gt;0,M14&lt;=1),TRUE,FALSE)</formula>
    </cfRule>
  </conditionalFormatting>
  <conditionalFormatting sqref="M14">
    <cfRule type="expression" dxfId="489" priority="488">
      <formula>IF(AND(M13&lt;&gt;0,M14&lt;=1),TRUE,FALSE)</formula>
    </cfRule>
  </conditionalFormatting>
  <conditionalFormatting sqref="M14">
    <cfRule type="expression" dxfId="488" priority="487">
      <formula>IF(AND(M13&lt;&gt;0,M14&lt;=1),TRUE,FALSE)</formula>
    </cfRule>
  </conditionalFormatting>
  <conditionalFormatting sqref="N14">
    <cfRule type="expression" dxfId="487" priority="486">
      <formula>IF(AND(N13&lt;&gt;0,N14&lt;=1),TRUE,FALSE)</formula>
    </cfRule>
  </conditionalFormatting>
  <conditionalFormatting sqref="N14">
    <cfRule type="expression" dxfId="486" priority="485">
      <formula>IF(AND(N13&lt;&gt;0,N14&lt;=1),TRUE,FALSE)</formula>
    </cfRule>
  </conditionalFormatting>
  <conditionalFormatting sqref="N14">
    <cfRule type="expression" dxfId="485" priority="484">
      <formula>IF(AND(N13&lt;&gt;0,N14&lt;=1),TRUE,FALSE)</formula>
    </cfRule>
  </conditionalFormatting>
  <conditionalFormatting sqref="O14">
    <cfRule type="expression" dxfId="484" priority="483">
      <formula>IF(AND(O13&lt;&gt;0,O14&lt;=1),TRUE,FALSE)</formula>
    </cfRule>
  </conditionalFormatting>
  <conditionalFormatting sqref="O14">
    <cfRule type="expression" dxfId="483" priority="482">
      <formula>IF(AND(O13&lt;&gt;0,O14&lt;=1),TRUE,FALSE)</formula>
    </cfRule>
  </conditionalFormatting>
  <conditionalFormatting sqref="O14">
    <cfRule type="expression" dxfId="482" priority="481">
      <formula>IF(AND(O13&lt;&gt;0,O14&lt;=1),TRUE,FALSE)</formula>
    </cfRule>
  </conditionalFormatting>
  <conditionalFormatting sqref="P14">
    <cfRule type="expression" dxfId="481" priority="480">
      <formula>IF(AND(P13&lt;&gt;0,P14&lt;=1),TRUE,FALSE)</formula>
    </cfRule>
  </conditionalFormatting>
  <conditionalFormatting sqref="P14">
    <cfRule type="expression" dxfId="480" priority="479">
      <formula>IF(AND(P13&lt;&gt;0,P14&lt;=1),TRUE,FALSE)</formula>
    </cfRule>
  </conditionalFormatting>
  <conditionalFormatting sqref="P14">
    <cfRule type="expression" dxfId="479" priority="478">
      <formula>IF(AND(P13&lt;&gt;0,P14&lt;=1),TRUE,FALSE)</formula>
    </cfRule>
  </conditionalFormatting>
  <conditionalFormatting sqref="Q14">
    <cfRule type="expression" dxfId="478" priority="477">
      <formula>IF(AND(Q13&lt;&gt;0,Q14&lt;=1),TRUE,FALSE)</formula>
    </cfRule>
  </conditionalFormatting>
  <conditionalFormatting sqref="Q14">
    <cfRule type="expression" dxfId="477" priority="476">
      <formula>IF(AND(Q13&lt;&gt;0,Q14&lt;=1),TRUE,FALSE)</formula>
    </cfRule>
  </conditionalFormatting>
  <conditionalFormatting sqref="Q14">
    <cfRule type="expression" dxfId="476" priority="475">
      <formula>IF(AND(Q13&lt;&gt;0,Q14&lt;=1),TRUE,FALSE)</formula>
    </cfRule>
  </conditionalFormatting>
  <conditionalFormatting sqref="R14">
    <cfRule type="expression" dxfId="475" priority="474">
      <formula>IF(AND(R13&lt;&gt;0,R14&lt;=1),TRUE,FALSE)</formula>
    </cfRule>
  </conditionalFormatting>
  <conditionalFormatting sqref="R14">
    <cfRule type="expression" dxfId="474" priority="473">
      <formula>IF(AND(R13&lt;&gt;0,R14&lt;=1),TRUE,FALSE)</formula>
    </cfRule>
  </conditionalFormatting>
  <conditionalFormatting sqref="R14">
    <cfRule type="expression" dxfId="473" priority="472">
      <formula>IF(AND(R13&lt;&gt;0,R14&lt;=1),TRUE,FALSE)</formula>
    </cfRule>
  </conditionalFormatting>
  <conditionalFormatting sqref="S14">
    <cfRule type="expression" dxfId="472" priority="471">
      <formula>IF(AND(S13&lt;&gt;0,S14&lt;=1),TRUE,FALSE)</formula>
    </cfRule>
  </conditionalFormatting>
  <conditionalFormatting sqref="S14">
    <cfRule type="expression" dxfId="471" priority="470">
      <formula>IF(AND(S13&lt;&gt;0,S14&lt;=1),TRUE,FALSE)</formula>
    </cfRule>
  </conditionalFormatting>
  <conditionalFormatting sqref="S14">
    <cfRule type="expression" dxfId="470" priority="469">
      <formula>IF(AND(S13&lt;&gt;0,S14&lt;=1),TRUE,FALSE)</formula>
    </cfRule>
  </conditionalFormatting>
  <conditionalFormatting sqref="T14">
    <cfRule type="expression" dxfId="469" priority="468">
      <formula>IF(AND(T13&lt;&gt;0,T14&lt;=1),TRUE,FALSE)</formula>
    </cfRule>
  </conditionalFormatting>
  <conditionalFormatting sqref="T14">
    <cfRule type="expression" dxfId="468" priority="467">
      <formula>IF(AND(T13&lt;&gt;0,T14&lt;=1),TRUE,FALSE)</formula>
    </cfRule>
  </conditionalFormatting>
  <conditionalFormatting sqref="T14">
    <cfRule type="expression" dxfId="467" priority="466">
      <formula>IF(AND(T13&lt;&gt;0,T14&lt;=1),TRUE,FALSE)</formula>
    </cfRule>
  </conditionalFormatting>
  <conditionalFormatting sqref="U14">
    <cfRule type="expression" dxfId="466" priority="465">
      <formula>IF(AND(U13&lt;&gt;0,U14&lt;=1),TRUE,FALSE)</formula>
    </cfRule>
  </conditionalFormatting>
  <conditionalFormatting sqref="U14">
    <cfRule type="expression" dxfId="465" priority="464">
      <formula>IF(AND(U13&lt;&gt;0,U14&lt;=1),TRUE,FALSE)</formula>
    </cfRule>
  </conditionalFormatting>
  <conditionalFormatting sqref="U14">
    <cfRule type="expression" dxfId="464" priority="463">
      <formula>IF(AND(U13&lt;&gt;0,U14&lt;=1),TRUE,FALSE)</formula>
    </cfRule>
  </conditionalFormatting>
  <conditionalFormatting sqref="V14">
    <cfRule type="expression" dxfId="463" priority="462">
      <formula>IF(AND(V13&lt;&gt;0,V14&lt;=1),TRUE,FALSE)</formula>
    </cfRule>
  </conditionalFormatting>
  <conditionalFormatting sqref="V14">
    <cfRule type="expression" dxfId="462" priority="461">
      <formula>IF(AND(V13&lt;&gt;0,V14&lt;=1),TRUE,FALSE)</formula>
    </cfRule>
  </conditionalFormatting>
  <conditionalFormatting sqref="V14">
    <cfRule type="expression" dxfId="461" priority="460">
      <formula>IF(AND(V13&lt;&gt;0,V14&lt;=1),TRUE,FALSE)</formula>
    </cfRule>
  </conditionalFormatting>
  <conditionalFormatting sqref="K16">
    <cfRule type="expression" dxfId="460" priority="459">
      <formula>IF(AND(K15&lt;&gt;0,K16&lt;=1),TRUE,FALSE)</formula>
    </cfRule>
  </conditionalFormatting>
  <conditionalFormatting sqref="K16">
    <cfRule type="expression" dxfId="459" priority="458">
      <formula>IF(AND(K15&lt;&gt;0,K16&lt;=1),TRUE,FALSE)</formula>
    </cfRule>
  </conditionalFormatting>
  <conditionalFormatting sqref="K16">
    <cfRule type="expression" dxfId="458" priority="457">
      <formula>IF(AND(K15&lt;&gt;0,K16&lt;=1),TRUE,FALSE)</formula>
    </cfRule>
  </conditionalFormatting>
  <conditionalFormatting sqref="L16">
    <cfRule type="expression" dxfId="457" priority="456">
      <formula>IF(AND(L15&lt;&gt;0,L16&lt;=1),TRUE,FALSE)</formula>
    </cfRule>
  </conditionalFormatting>
  <conditionalFormatting sqref="L16">
    <cfRule type="expression" dxfId="456" priority="455">
      <formula>IF(AND(L15&lt;&gt;0,L16&lt;=1),TRUE,FALSE)</formula>
    </cfRule>
  </conditionalFormatting>
  <conditionalFormatting sqref="L16">
    <cfRule type="expression" dxfId="455" priority="454">
      <formula>IF(AND(L15&lt;&gt;0,L16&lt;=1),TRUE,FALSE)</formula>
    </cfRule>
  </conditionalFormatting>
  <conditionalFormatting sqref="M16">
    <cfRule type="expression" dxfId="454" priority="453">
      <formula>IF(AND(M15&lt;&gt;0,M16&lt;=1),TRUE,FALSE)</formula>
    </cfRule>
  </conditionalFormatting>
  <conditionalFormatting sqref="M16">
    <cfRule type="expression" dxfId="453" priority="452">
      <formula>IF(AND(M15&lt;&gt;0,M16&lt;=1),TRUE,FALSE)</formula>
    </cfRule>
  </conditionalFormatting>
  <conditionalFormatting sqref="M16">
    <cfRule type="expression" dxfId="452" priority="451">
      <formula>IF(AND(M15&lt;&gt;0,M16&lt;=1),TRUE,FALSE)</formula>
    </cfRule>
  </conditionalFormatting>
  <conditionalFormatting sqref="N16">
    <cfRule type="expression" dxfId="451" priority="450">
      <formula>IF(AND(N15&lt;&gt;0,N16&lt;=1),TRUE,FALSE)</formula>
    </cfRule>
  </conditionalFormatting>
  <conditionalFormatting sqref="N16">
    <cfRule type="expression" dxfId="450" priority="449">
      <formula>IF(AND(N15&lt;&gt;0,N16&lt;=1),TRUE,FALSE)</formula>
    </cfRule>
  </conditionalFormatting>
  <conditionalFormatting sqref="N16">
    <cfRule type="expression" dxfId="449" priority="448">
      <formula>IF(AND(N15&lt;&gt;0,N16&lt;=1),TRUE,FALSE)</formula>
    </cfRule>
  </conditionalFormatting>
  <conditionalFormatting sqref="O16">
    <cfRule type="expression" dxfId="448" priority="447">
      <formula>IF(AND(O15&lt;&gt;0,O16&lt;=1),TRUE,FALSE)</formula>
    </cfRule>
  </conditionalFormatting>
  <conditionalFormatting sqref="O16">
    <cfRule type="expression" dxfId="447" priority="446">
      <formula>IF(AND(O15&lt;&gt;0,O16&lt;=1),TRUE,FALSE)</formula>
    </cfRule>
  </conditionalFormatting>
  <conditionalFormatting sqref="O16">
    <cfRule type="expression" dxfId="446" priority="445">
      <formula>IF(AND(O15&lt;&gt;0,O16&lt;=1),TRUE,FALSE)</formula>
    </cfRule>
  </conditionalFormatting>
  <conditionalFormatting sqref="E18">
    <cfRule type="expression" dxfId="445" priority="444">
      <formula>IF(AND(E17&lt;&gt;0,E18&lt;=1),TRUE,FALSE)</formula>
    </cfRule>
  </conditionalFormatting>
  <conditionalFormatting sqref="E18">
    <cfRule type="expression" dxfId="444" priority="443">
      <formula>IF(AND(E17&lt;&gt;0,E18&lt;=1),TRUE,FALSE)</formula>
    </cfRule>
  </conditionalFormatting>
  <conditionalFormatting sqref="E18">
    <cfRule type="expression" dxfId="443" priority="442">
      <formula>IF(AND(E17&lt;&gt;0,E18&lt;=1),TRUE,FALSE)</formula>
    </cfRule>
  </conditionalFormatting>
  <conditionalFormatting sqref="F18">
    <cfRule type="expression" dxfId="442" priority="441">
      <formula>IF(AND(F17&lt;&gt;0,F18&lt;=1),TRUE,FALSE)</formula>
    </cfRule>
  </conditionalFormatting>
  <conditionalFormatting sqref="F18">
    <cfRule type="expression" dxfId="441" priority="440">
      <formula>IF(AND(F17&lt;&gt;0,F18&lt;=1),TRUE,FALSE)</formula>
    </cfRule>
  </conditionalFormatting>
  <conditionalFormatting sqref="F18">
    <cfRule type="expression" dxfId="440" priority="439">
      <formula>IF(AND(F17&lt;&gt;0,F18&lt;=1),TRUE,FALSE)</formula>
    </cfRule>
  </conditionalFormatting>
  <conditionalFormatting sqref="G18">
    <cfRule type="expression" dxfId="439" priority="438">
      <formula>IF(AND(G17&lt;&gt;0,G18&lt;=1),TRUE,FALSE)</formula>
    </cfRule>
  </conditionalFormatting>
  <conditionalFormatting sqref="G18">
    <cfRule type="expression" dxfId="438" priority="437">
      <formula>IF(AND(G17&lt;&gt;0,G18&lt;=1),TRUE,FALSE)</formula>
    </cfRule>
  </conditionalFormatting>
  <conditionalFormatting sqref="G18">
    <cfRule type="expression" dxfId="437" priority="436">
      <formula>IF(AND(G17&lt;&gt;0,G18&lt;=1),TRUE,FALSE)</formula>
    </cfRule>
  </conditionalFormatting>
  <conditionalFormatting sqref="H18">
    <cfRule type="expression" dxfId="436" priority="435">
      <formula>IF(AND(H17&lt;&gt;0,H18&lt;=1),TRUE,FALSE)</formula>
    </cfRule>
  </conditionalFormatting>
  <conditionalFormatting sqref="H18">
    <cfRule type="expression" dxfId="435" priority="434">
      <formula>IF(AND(H17&lt;&gt;0,H18&lt;=1),TRUE,FALSE)</formula>
    </cfRule>
  </conditionalFormatting>
  <conditionalFormatting sqref="H18">
    <cfRule type="expression" dxfId="434" priority="433">
      <formula>IF(AND(H17&lt;&gt;0,H18&lt;=1),TRUE,FALSE)</formula>
    </cfRule>
  </conditionalFormatting>
  <conditionalFormatting sqref="I18">
    <cfRule type="expression" dxfId="433" priority="432">
      <formula>IF(AND(I17&lt;&gt;0,I18&lt;=1),TRUE,FALSE)</formula>
    </cfRule>
  </conditionalFormatting>
  <conditionalFormatting sqref="I18">
    <cfRule type="expression" dxfId="432" priority="431">
      <formula>IF(AND(I17&lt;&gt;0,I18&lt;=1),TRUE,FALSE)</formula>
    </cfRule>
  </conditionalFormatting>
  <conditionalFormatting sqref="I18">
    <cfRule type="expression" dxfId="431" priority="430">
      <formula>IF(AND(I17&lt;&gt;0,I18&lt;=1),TRUE,FALSE)</formula>
    </cfRule>
  </conditionalFormatting>
  <conditionalFormatting sqref="J18">
    <cfRule type="expression" dxfId="430" priority="429">
      <formula>IF(AND(J17&lt;&gt;0,J18&lt;=1),TRUE,FALSE)</formula>
    </cfRule>
  </conditionalFormatting>
  <conditionalFormatting sqref="J18">
    <cfRule type="expression" dxfId="429" priority="428">
      <formula>IF(AND(J17&lt;&gt;0,J18&lt;=1),TRUE,FALSE)</formula>
    </cfRule>
  </conditionalFormatting>
  <conditionalFormatting sqref="J18">
    <cfRule type="expression" dxfId="428" priority="427">
      <formula>IF(AND(J17&lt;&gt;0,J18&lt;=1),TRUE,FALSE)</formula>
    </cfRule>
  </conditionalFormatting>
  <conditionalFormatting sqref="K18">
    <cfRule type="expression" dxfId="427" priority="426">
      <formula>IF(AND(K17&lt;&gt;0,K18&lt;=1),TRUE,FALSE)</formula>
    </cfRule>
  </conditionalFormatting>
  <conditionalFormatting sqref="K18">
    <cfRule type="expression" dxfId="426" priority="425">
      <formula>IF(AND(K17&lt;&gt;0,K18&lt;=1),TRUE,FALSE)</formula>
    </cfRule>
  </conditionalFormatting>
  <conditionalFormatting sqref="K18">
    <cfRule type="expression" dxfId="425" priority="424">
      <formula>IF(AND(K17&lt;&gt;0,K18&lt;=1),TRUE,FALSE)</formula>
    </cfRule>
  </conditionalFormatting>
  <conditionalFormatting sqref="L18">
    <cfRule type="expression" dxfId="424" priority="423">
      <formula>IF(AND(L17&lt;&gt;0,L18&lt;=1),TRUE,FALSE)</formula>
    </cfRule>
  </conditionalFormatting>
  <conditionalFormatting sqref="L18">
    <cfRule type="expression" dxfId="423" priority="422">
      <formula>IF(AND(L17&lt;&gt;0,L18&lt;=1),TRUE,FALSE)</formula>
    </cfRule>
  </conditionalFormatting>
  <conditionalFormatting sqref="L18">
    <cfRule type="expression" dxfId="422" priority="421">
      <formula>IF(AND(L17&lt;&gt;0,L18&lt;=1),TRUE,FALSE)</formula>
    </cfRule>
  </conditionalFormatting>
  <conditionalFormatting sqref="M18">
    <cfRule type="expression" dxfId="421" priority="420">
      <formula>IF(AND(M17&lt;&gt;0,M18&lt;=1),TRUE,FALSE)</formula>
    </cfRule>
  </conditionalFormatting>
  <conditionalFormatting sqref="M18">
    <cfRule type="expression" dxfId="420" priority="419">
      <formula>IF(AND(M17&lt;&gt;0,M18&lt;=1),TRUE,FALSE)</formula>
    </cfRule>
  </conditionalFormatting>
  <conditionalFormatting sqref="M18">
    <cfRule type="expression" dxfId="419" priority="418">
      <formula>IF(AND(M17&lt;&gt;0,M18&lt;=1),TRUE,FALSE)</formula>
    </cfRule>
  </conditionalFormatting>
  <conditionalFormatting sqref="N18">
    <cfRule type="expression" dxfId="418" priority="417">
      <formula>IF(AND(N17&lt;&gt;0,N18&lt;=1),TRUE,FALSE)</formula>
    </cfRule>
  </conditionalFormatting>
  <conditionalFormatting sqref="N18">
    <cfRule type="expression" dxfId="417" priority="416">
      <formula>IF(AND(N17&lt;&gt;0,N18&lt;=1),TRUE,FALSE)</formula>
    </cfRule>
  </conditionalFormatting>
  <conditionalFormatting sqref="N18">
    <cfRule type="expression" dxfId="416" priority="415">
      <formula>IF(AND(N17&lt;&gt;0,N18&lt;=1),TRUE,FALSE)</formula>
    </cfRule>
  </conditionalFormatting>
  <conditionalFormatting sqref="O18">
    <cfRule type="expression" dxfId="415" priority="414">
      <formula>IF(AND(O17&lt;&gt;0,O18&lt;=1),TRUE,FALSE)</formula>
    </cfRule>
  </conditionalFormatting>
  <conditionalFormatting sqref="O18">
    <cfRule type="expression" dxfId="414" priority="413">
      <formula>IF(AND(O17&lt;&gt;0,O18&lt;=1),TRUE,FALSE)</formula>
    </cfRule>
  </conditionalFormatting>
  <conditionalFormatting sqref="O18">
    <cfRule type="expression" dxfId="413" priority="412">
      <formula>IF(AND(O17&lt;&gt;0,O18&lt;=1),TRUE,FALSE)</formula>
    </cfRule>
  </conditionalFormatting>
  <conditionalFormatting sqref="P18">
    <cfRule type="expression" dxfId="412" priority="411">
      <formula>IF(AND(P17&lt;&gt;0,P18&lt;=1),TRUE,FALSE)</formula>
    </cfRule>
  </conditionalFormatting>
  <conditionalFormatting sqref="P18">
    <cfRule type="expression" dxfId="411" priority="410">
      <formula>IF(AND(P17&lt;&gt;0,P18&lt;=1),TRUE,FALSE)</formula>
    </cfRule>
  </conditionalFormatting>
  <conditionalFormatting sqref="P18">
    <cfRule type="expression" dxfId="410" priority="409">
      <formula>IF(AND(P17&lt;&gt;0,P18&lt;=1),TRUE,FALSE)</formula>
    </cfRule>
  </conditionalFormatting>
  <conditionalFormatting sqref="Q18">
    <cfRule type="expression" dxfId="409" priority="408">
      <formula>IF(AND(Q17&lt;&gt;0,Q18&lt;=1),TRUE,FALSE)</formula>
    </cfRule>
  </conditionalFormatting>
  <conditionalFormatting sqref="Q18">
    <cfRule type="expression" dxfId="408" priority="407">
      <formula>IF(AND(Q17&lt;&gt;0,Q18&lt;=1),TRUE,FALSE)</formula>
    </cfRule>
  </conditionalFormatting>
  <conditionalFormatting sqref="Q18">
    <cfRule type="expression" dxfId="407" priority="406">
      <formula>IF(AND(Q17&lt;&gt;0,Q18&lt;=1),TRUE,FALSE)</formula>
    </cfRule>
  </conditionalFormatting>
  <conditionalFormatting sqref="P16">
    <cfRule type="expression" dxfId="406" priority="405">
      <formula>IF(AND(P15&lt;&gt;0,P16&lt;=1),TRUE,FALSE)</formula>
    </cfRule>
  </conditionalFormatting>
  <conditionalFormatting sqref="P16">
    <cfRule type="expression" dxfId="405" priority="404">
      <formula>IF(AND(P15&lt;&gt;0,P16&lt;=1),TRUE,FALSE)</formula>
    </cfRule>
  </conditionalFormatting>
  <conditionalFormatting sqref="P16">
    <cfRule type="expression" dxfId="404" priority="403">
      <formula>IF(AND(P15&lt;&gt;0,P16&lt;=1),TRUE,FALSE)</formula>
    </cfRule>
  </conditionalFormatting>
  <conditionalFormatting sqref="Q16">
    <cfRule type="expression" dxfId="403" priority="402">
      <formula>IF(AND(Q15&lt;&gt;0,Q16&lt;=1),TRUE,FALSE)</formula>
    </cfRule>
  </conditionalFormatting>
  <conditionalFormatting sqref="Q16">
    <cfRule type="expression" dxfId="402" priority="401">
      <formula>IF(AND(Q15&lt;&gt;0,Q16&lt;=1),TRUE,FALSE)</formula>
    </cfRule>
  </conditionalFormatting>
  <conditionalFormatting sqref="Q16">
    <cfRule type="expression" dxfId="401" priority="400">
      <formula>IF(AND(Q15&lt;&gt;0,Q16&lt;=1),TRUE,FALSE)</formula>
    </cfRule>
  </conditionalFormatting>
  <conditionalFormatting sqref="R16">
    <cfRule type="expression" dxfId="400" priority="399">
      <formula>IF(AND(R15&lt;&gt;0,R16&lt;=1),TRUE,FALSE)</formula>
    </cfRule>
  </conditionalFormatting>
  <conditionalFormatting sqref="R16">
    <cfRule type="expression" dxfId="399" priority="398">
      <formula>IF(AND(R15&lt;&gt;0,R16&lt;=1),TRUE,FALSE)</formula>
    </cfRule>
  </conditionalFormatting>
  <conditionalFormatting sqref="R16">
    <cfRule type="expression" dxfId="398" priority="397">
      <formula>IF(AND(R15&lt;&gt;0,R16&lt;=1),TRUE,FALSE)</formula>
    </cfRule>
  </conditionalFormatting>
  <conditionalFormatting sqref="S16">
    <cfRule type="expression" dxfId="397" priority="396">
      <formula>IF(AND(S15&lt;&gt;0,S16&lt;=1),TRUE,FALSE)</formula>
    </cfRule>
  </conditionalFormatting>
  <conditionalFormatting sqref="S16">
    <cfRule type="expression" dxfId="396" priority="395">
      <formula>IF(AND(S15&lt;&gt;0,S16&lt;=1),TRUE,FALSE)</formula>
    </cfRule>
  </conditionalFormatting>
  <conditionalFormatting sqref="S16">
    <cfRule type="expression" dxfId="395" priority="394">
      <formula>IF(AND(S15&lt;&gt;0,S16&lt;=1),TRUE,FALSE)</formula>
    </cfRule>
  </conditionalFormatting>
  <conditionalFormatting sqref="T16">
    <cfRule type="expression" dxfId="394" priority="393">
      <formula>IF(AND(T15&lt;&gt;0,T16&lt;=1),TRUE,FALSE)</formula>
    </cfRule>
  </conditionalFormatting>
  <conditionalFormatting sqref="T16">
    <cfRule type="expression" dxfId="393" priority="392">
      <formula>IF(AND(T15&lt;&gt;0,T16&lt;=1),TRUE,FALSE)</formula>
    </cfRule>
  </conditionalFormatting>
  <conditionalFormatting sqref="T16">
    <cfRule type="expression" dxfId="392" priority="391">
      <formula>IF(AND(T15&lt;&gt;0,T16&lt;=1),TRUE,FALSE)</formula>
    </cfRule>
  </conditionalFormatting>
  <conditionalFormatting sqref="U16">
    <cfRule type="expression" dxfId="391" priority="390">
      <formula>IF(AND(U15&lt;&gt;0,U16&lt;=1),TRUE,FALSE)</formula>
    </cfRule>
  </conditionalFormatting>
  <conditionalFormatting sqref="U16">
    <cfRule type="expression" dxfId="390" priority="389">
      <formula>IF(AND(U15&lt;&gt;0,U16&lt;=1),TRUE,FALSE)</formula>
    </cfRule>
  </conditionalFormatting>
  <conditionalFormatting sqref="U16">
    <cfRule type="expression" dxfId="389" priority="388">
      <formula>IF(AND(U15&lt;&gt;0,U16&lt;=1),TRUE,FALSE)</formula>
    </cfRule>
  </conditionalFormatting>
  <conditionalFormatting sqref="V16">
    <cfRule type="expression" dxfId="388" priority="387">
      <formula>IF(AND(V15&lt;&gt;0,V16&lt;=1),TRUE,FALSE)</formula>
    </cfRule>
  </conditionalFormatting>
  <conditionalFormatting sqref="V16">
    <cfRule type="expression" dxfId="387" priority="386">
      <formula>IF(AND(V15&lt;&gt;0,V16&lt;=1),TRUE,FALSE)</formula>
    </cfRule>
  </conditionalFormatting>
  <conditionalFormatting sqref="V16">
    <cfRule type="expression" dxfId="386" priority="385">
      <formula>IF(AND(V15&lt;&gt;0,V16&lt;=1),TRUE,FALSE)</formula>
    </cfRule>
  </conditionalFormatting>
  <conditionalFormatting sqref="E16">
    <cfRule type="expression" dxfId="385" priority="384">
      <formula>IF(AND(E15&lt;&gt;0,E16&lt;=1),TRUE,FALSE)</formula>
    </cfRule>
  </conditionalFormatting>
  <conditionalFormatting sqref="E16">
    <cfRule type="expression" dxfId="384" priority="383">
      <formula>IF(AND(E15&lt;&gt;0,E16&lt;=1),TRUE,FALSE)</formula>
    </cfRule>
  </conditionalFormatting>
  <conditionalFormatting sqref="E16">
    <cfRule type="expression" dxfId="383" priority="382">
      <formula>IF(AND(E15&lt;&gt;0,E16&lt;=1),TRUE,FALSE)</formula>
    </cfRule>
  </conditionalFormatting>
  <conditionalFormatting sqref="E20">
    <cfRule type="expression" dxfId="382" priority="381">
      <formula>IF(AND(E19&lt;&gt;0,E20&lt;=1),TRUE,FALSE)</formula>
    </cfRule>
  </conditionalFormatting>
  <conditionalFormatting sqref="E20">
    <cfRule type="expression" dxfId="381" priority="380">
      <formula>IF(AND(E19&lt;&gt;0,E20&lt;=1),TRUE,FALSE)</formula>
    </cfRule>
  </conditionalFormatting>
  <conditionalFormatting sqref="E20">
    <cfRule type="expression" dxfId="380" priority="379">
      <formula>IF(AND(E19&lt;&gt;0,E20&lt;=1),TRUE,FALSE)</formula>
    </cfRule>
  </conditionalFormatting>
  <conditionalFormatting sqref="F20">
    <cfRule type="expression" dxfId="379" priority="378">
      <formula>IF(AND(F19&lt;&gt;0,F20&lt;=1),TRUE,FALSE)</formula>
    </cfRule>
  </conditionalFormatting>
  <conditionalFormatting sqref="F20">
    <cfRule type="expression" dxfId="378" priority="377">
      <formula>IF(AND(F19&lt;&gt;0,F20&lt;=1),TRUE,FALSE)</formula>
    </cfRule>
  </conditionalFormatting>
  <conditionalFormatting sqref="F20">
    <cfRule type="expression" dxfId="377" priority="376">
      <formula>IF(AND(F19&lt;&gt;0,F20&lt;=1),TRUE,FALSE)</formula>
    </cfRule>
  </conditionalFormatting>
  <conditionalFormatting sqref="G20">
    <cfRule type="expression" dxfId="376" priority="375">
      <formula>IF(AND(G19&lt;&gt;0,G20&lt;=1),TRUE,FALSE)</formula>
    </cfRule>
  </conditionalFormatting>
  <conditionalFormatting sqref="G20">
    <cfRule type="expression" dxfId="375" priority="374">
      <formula>IF(AND(G19&lt;&gt;0,G20&lt;=1),TRUE,FALSE)</formula>
    </cfRule>
  </conditionalFormatting>
  <conditionalFormatting sqref="G20">
    <cfRule type="expression" dxfId="374" priority="373">
      <formula>IF(AND(G19&lt;&gt;0,G20&lt;=1),TRUE,FALSE)</formula>
    </cfRule>
  </conditionalFormatting>
  <conditionalFormatting sqref="H20">
    <cfRule type="expression" dxfId="373" priority="372">
      <formula>IF(AND(H19&lt;&gt;0,H20&lt;=1),TRUE,FALSE)</formula>
    </cfRule>
  </conditionalFormatting>
  <conditionalFormatting sqref="H20">
    <cfRule type="expression" dxfId="372" priority="371">
      <formula>IF(AND(H19&lt;&gt;0,H20&lt;=1),TRUE,FALSE)</formula>
    </cfRule>
  </conditionalFormatting>
  <conditionalFormatting sqref="H20">
    <cfRule type="expression" dxfId="371" priority="370">
      <formula>IF(AND(H19&lt;&gt;0,H20&lt;=1),TRUE,FALSE)</formula>
    </cfRule>
  </conditionalFormatting>
  <conditionalFormatting sqref="I20">
    <cfRule type="expression" dxfId="370" priority="369">
      <formula>IF(AND(I19&lt;&gt;0,I20&lt;=1),TRUE,FALSE)</formula>
    </cfRule>
  </conditionalFormatting>
  <conditionalFormatting sqref="I20">
    <cfRule type="expression" dxfId="369" priority="368">
      <formula>IF(AND(I19&lt;&gt;0,I20&lt;=1),TRUE,FALSE)</formula>
    </cfRule>
  </conditionalFormatting>
  <conditionalFormatting sqref="I20">
    <cfRule type="expression" dxfId="368" priority="367">
      <formula>IF(AND(I19&lt;&gt;0,I20&lt;=1),TRUE,FALSE)</formula>
    </cfRule>
  </conditionalFormatting>
  <conditionalFormatting sqref="E22">
    <cfRule type="expression" dxfId="367" priority="366">
      <formula>IF(AND(E21&lt;&gt;0,E22&lt;=1),TRUE,FALSE)</formula>
    </cfRule>
  </conditionalFormatting>
  <conditionalFormatting sqref="E22">
    <cfRule type="expression" dxfId="366" priority="365">
      <formula>IF(AND(E21&lt;&gt;0,E22&lt;=1),TRUE,FALSE)</formula>
    </cfRule>
  </conditionalFormatting>
  <conditionalFormatting sqref="E22">
    <cfRule type="expression" dxfId="365" priority="364">
      <formula>IF(AND(E21&lt;&gt;0,E22&lt;=1),TRUE,FALSE)</formula>
    </cfRule>
  </conditionalFormatting>
  <conditionalFormatting sqref="F22">
    <cfRule type="expression" dxfId="364" priority="363">
      <formula>IF(AND(F21&lt;&gt;0,F22&lt;=1),TRUE,FALSE)</formula>
    </cfRule>
  </conditionalFormatting>
  <conditionalFormatting sqref="F22">
    <cfRule type="expression" dxfId="363" priority="362">
      <formula>IF(AND(F21&lt;&gt;0,F22&lt;=1),TRUE,FALSE)</formula>
    </cfRule>
  </conditionalFormatting>
  <conditionalFormatting sqref="F22">
    <cfRule type="expression" dxfId="362" priority="361">
      <formula>IF(AND(F21&lt;&gt;0,F22&lt;=1),TRUE,FALSE)</formula>
    </cfRule>
  </conditionalFormatting>
  <conditionalFormatting sqref="G22">
    <cfRule type="expression" dxfId="361" priority="360">
      <formula>IF(AND(G21&lt;&gt;0,G22&lt;=1),TRUE,FALSE)</formula>
    </cfRule>
  </conditionalFormatting>
  <conditionalFormatting sqref="G22">
    <cfRule type="expression" dxfId="360" priority="359">
      <formula>IF(AND(G21&lt;&gt;0,G22&lt;=1),TRUE,FALSE)</formula>
    </cfRule>
  </conditionalFormatting>
  <conditionalFormatting sqref="G22">
    <cfRule type="expression" dxfId="359" priority="358">
      <formula>IF(AND(G21&lt;&gt;0,G22&lt;=1),TRUE,FALSE)</formula>
    </cfRule>
  </conditionalFormatting>
  <conditionalFormatting sqref="H22">
    <cfRule type="expression" dxfId="358" priority="357">
      <formula>IF(AND(H21&lt;&gt;0,H22&lt;=1),TRUE,FALSE)</formula>
    </cfRule>
  </conditionalFormatting>
  <conditionalFormatting sqref="H22">
    <cfRule type="expression" dxfId="357" priority="356">
      <formula>IF(AND(H21&lt;&gt;0,H22&lt;=1),TRUE,FALSE)</formula>
    </cfRule>
  </conditionalFormatting>
  <conditionalFormatting sqref="H22">
    <cfRule type="expression" dxfId="356" priority="355">
      <formula>IF(AND(H21&lt;&gt;0,H22&lt;=1),TRUE,FALSE)</formula>
    </cfRule>
  </conditionalFormatting>
  <conditionalFormatting sqref="I22">
    <cfRule type="expression" dxfId="355" priority="354">
      <formula>IF(AND(I21&lt;&gt;0,I22&lt;=1),TRUE,FALSE)</formula>
    </cfRule>
  </conditionalFormatting>
  <conditionalFormatting sqref="I22">
    <cfRule type="expression" dxfId="354" priority="353">
      <formula>IF(AND(I21&lt;&gt;0,I22&lt;=1),TRUE,FALSE)</formula>
    </cfRule>
  </conditionalFormatting>
  <conditionalFormatting sqref="I22">
    <cfRule type="expression" dxfId="353" priority="352">
      <formula>IF(AND(I21&lt;&gt;0,I22&lt;=1),TRUE,FALSE)</formula>
    </cfRule>
  </conditionalFormatting>
  <conditionalFormatting sqref="E24">
    <cfRule type="expression" dxfId="352" priority="351">
      <formula>IF(AND(E23&lt;&gt;0,E24&lt;=1),TRUE,FALSE)</formula>
    </cfRule>
  </conditionalFormatting>
  <conditionalFormatting sqref="E24">
    <cfRule type="expression" dxfId="351" priority="350">
      <formula>IF(AND(E23&lt;&gt;0,E24&lt;=1),TRUE,FALSE)</formula>
    </cfRule>
  </conditionalFormatting>
  <conditionalFormatting sqref="E24">
    <cfRule type="expression" dxfId="350" priority="349">
      <formula>IF(AND(E23&lt;&gt;0,E24&lt;=1),TRUE,FALSE)</formula>
    </cfRule>
  </conditionalFormatting>
  <conditionalFormatting sqref="F24">
    <cfRule type="expression" dxfId="349" priority="348">
      <formula>IF(AND(F23&lt;&gt;0,F24&lt;=1),TRUE,FALSE)</formula>
    </cfRule>
  </conditionalFormatting>
  <conditionalFormatting sqref="F24">
    <cfRule type="expression" dxfId="348" priority="347">
      <formula>IF(AND(F23&lt;&gt;0,F24&lt;=1),TRUE,FALSE)</formula>
    </cfRule>
  </conditionalFormatting>
  <conditionalFormatting sqref="F24">
    <cfRule type="expression" dxfId="347" priority="346">
      <formula>IF(AND(F23&lt;&gt;0,F24&lt;=1),TRUE,FALSE)</formula>
    </cfRule>
  </conditionalFormatting>
  <conditionalFormatting sqref="G24">
    <cfRule type="expression" dxfId="346" priority="345">
      <formula>IF(AND(G23&lt;&gt;0,G24&lt;=1),TRUE,FALSE)</formula>
    </cfRule>
  </conditionalFormatting>
  <conditionalFormatting sqref="G24">
    <cfRule type="expression" dxfId="345" priority="344">
      <formula>IF(AND(G23&lt;&gt;0,G24&lt;=1),TRUE,FALSE)</formula>
    </cfRule>
  </conditionalFormatting>
  <conditionalFormatting sqref="G24">
    <cfRule type="expression" dxfId="344" priority="343">
      <formula>IF(AND(G23&lt;&gt;0,G24&lt;=1),TRUE,FALSE)</formula>
    </cfRule>
  </conditionalFormatting>
  <conditionalFormatting sqref="H24">
    <cfRule type="expression" dxfId="343" priority="342">
      <formula>IF(AND(H23&lt;&gt;0,H24&lt;=1),TRUE,FALSE)</formula>
    </cfRule>
  </conditionalFormatting>
  <conditionalFormatting sqref="H24">
    <cfRule type="expression" dxfId="342" priority="341">
      <formula>IF(AND(H23&lt;&gt;0,H24&lt;=1),TRUE,FALSE)</formula>
    </cfRule>
  </conditionalFormatting>
  <conditionalFormatting sqref="H24">
    <cfRule type="expression" dxfId="341" priority="340">
      <formula>IF(AND(H23&lt;&gt;0,H24&lt;=1),TRUE,FALSE)</formula>
    </cfRule>
  </conditionalFormatting>
  <conditionalFormatting sqref="I24">
    <cfRule type="expression" dxfId="340" priority="339">
      <formula>IF(AND(I23&lt;&gt;0,I24&lt;=1),TRUE,FALSE)</formula>
    </cfRule>
  </conditionalFormatting>
  <conditionalFormatting sqref="I24">
    <cfRule type="expression" dxfId="339" priority="338">
      <formula>IF(AND(I23&lt;&gt;0,I24&lt;=1),TRUE,FALSE)</formula>
    </cfRule>
  </conditionalFormatting>
  <conditionalFormatting sqref="I24">
    <cfRule type="expression" dxfId="338" priority="337">
      <formula>IF(AND(I23&lt;&gt;0,I24&lt;=1),TRUE,FALSE)</formula>
    </cfRule>
  </conditionalFormatting>
  <conditionalFormatting sqref="J24">
    <cfRule type="expression" dxfId="337" priority="336">
      <formula>IF(AND(J23&lt;&gt;0,J24&lt;=1),TRUE,FALSE)</formula>
    </cfRule>
  </conditionalFormatting>
  <conditionalFormatting sqref="J24">
    <cfRule type="expression" dxfId="336" priority="335">
      <formula>IF(AND(J23&lt;&gt;0,J24&lt;=1),TRUE,FALSE)</formula>
    </cfRule>
  </conditionalFormatting>
  <conditionalFormatting sqref="J24">
    <cfRule type="expression" dxfId="335" priority="334">
      <formula>IF(AND(J23&lt;&gt;0,J24&lt;=1),TRUE,FALSE)</formula>
    </cfRule>
  </conditionalFormatting>
  <conditionalFormatting sqref="K24">
    <cfRule type="expression" dxfId="334" priority="333">
      <formula>IF(AND(K23&lt;&gt;0,K24&lt;=1),TRUE,FALSE)</formula>
    </cfRule>
  </conditionalFormatting>
  <conditionalFormatting sqref="K24">
    <cfRule type="expression" dxfId="333" priority="332">
      <formula>IF(AND(K23&lt;&gt;0,K24&lt;=1),TRUE,FALSE)</formula>
    </cfRule>
  </conditionalFormatting>
  <conditionalFormatting sqref="K24">
    <cfRule type="expression" dxfId="332" priority="331">
      <formula>IF(AND(K23&lt;&gt;0,K24&lt;=1),TRUE,FALSE)</formula>
    </cfRule>
  </conditionalFormatting>
  <conditionalFormatting sqref="L24">
    <cfRule type="expression" dxfId="331" priority="330">
      <formula>IF(AND(L23&lt;&gt;0,L24&lt;=1),TRUE,FALSE)</formula>
    </cfRule>
  </conditionalFormatting>
  <conditionalFormatting sqref="L24">
    <cfRule type="expression" dxfId="330" priority="329">
      <formula>IF(AND(L23&lt;&gt;0,L24&lt;=1),TRUE,FALSE)</formula>
    </cfRule>
  </conditionalFormatting>
  <conditionalFormatting sqref="L24">
    <cfRule type="expression" dxfId="329" priority="328">
      <formula>IF(AND(L23&lt;&gt;0,L24&lt;=1),TRUE,FALSE)</formula>
    </cfRule>
  </conditionalFormatting>
  <conditionalFormatting sqref="M24">
    <cfRule type="expression" dxfId="328" priority="327">
      <formula>IF(AND(M23&lt;&gt;0,M24&lt;=1),TRUE,FALSE)</formula>
    </cfRule>
  </conditionalFormatting>
  <conditionalFormatting sqref="M24">
    <cfRule type="expression" dxfId="327" priority="326">
      <formula>IF(AND(M23&lt;&gt;0,M24&lt;=1),TRUE,FALSE)</formula>
    </cfRule>
  </conditionalFormatting>
  <conditionalFormatting sqref="M24">
    <cfRule type="expression" dxfId="326" priority="325">
      <formula>IF(AND(M23&lt;&gt;0,M24&lt;=1),TRUE,FALSE)</formula>
    </cfRule>
  </conditionalFormatting>
  <conditionalFormatting sqref="N24">
    <cfRule type="expression" dxfId="325" priority="324">
      <formula>IF(AND(N23&lt;&gt;0,N24&lt;=1),TRUE,FALSE)</formula>
    </cfRule>
  </conditionalFormatting>
  <conditionalFormatting sqref="N24">
    <cfRule type="expression" dxfId="324" priority="323">
      <formula>IF(AND(N23&lt;&gt;0,N24&lt;=1),TRUE,FALSE)</formula>
    </cfRule>
  </conditionalFormatting>
  <conditionalFormatting sqref="N24">
    <cfRule type="expression" dxfId="323" priority="322">
      <formula>IF(AND(N23&lt;&gt;0,N24&lt;=1),TRUE,FALSE)</formula>
    </cfRule>
  </conditionalFormatting>
  <conditionalFormatting sqref="E26">
    <cfRule type="expression" dxfId="322" priority="321">
      <formula>IF(AND(E25&lt;&gt;0,E26&lt;=1),TRUE,FALSE)</formula>
    </cfRule>
  </conditionalFormatting>
  <conditionalFormatting sqref="E26">
    <cfRule type="expression" dxfId="321" priority="320">
      <formula>IF(AND(E25&lt;&gt;0,E26&lt;=1),TRUE,FALSE)</formula>
    </cfRule>
  </conditionalFormatting>
  <conditionalFormatting sqref="E26">
    <cfRule type="expression" dxfId="320" priority="319">
      <formula>IF(AND(E25&lt;&gt;0,E26&lt;=1),TRUE,FALSE)</formula>
    </cfRule>
  </conditionalFormatting>
  <conditionalFormatting sqref="E28">
    <cfRule type="expression" dxfId="319" priority="318">
      <formula>IF(AND(E27&lt;&gt;0,E28&lt;=1),TRUE,FALSE)</formula>
    </cfRule>
  </conditionalFormatting>
  <conditionalFormatting sqref="E28">
    <cfRule type="expression" dxfId="318" priority="317">
      <formula>IF(AND(E27&lt;&gt;0,E28&lt;=1),TRUE,FALSE)</formula>
    </cfRule>
  </conditionalFormatting>
  <conditionalFormatting sqref="E28">
    <cfRule type="expression" dxfId="317" priority="316">
      <formula>IF(AND(E27&lt;&gt;0,E28&lt;=1),TRUE,FALSE)</formula>
    </cfRule>
  </conditionalFormatting>
  <conditionalFormatting sqref="E30">
    <cfRule type="expression" dxfId="316" priority="315">
      <formula>IF(AND(E29&lt;&gt;0,E30&lt;=1),TRUE,FALSE)</formula>
    </cfRule>
  </conditionalFormatting>
  <conditionalFormatting sqref="E30">
    <cfRule type="expression" dxfId="315" priority="314">
      <formula>IF(AND(E29&lt;&gt;0,E30&lt;=1),TRUE,FALSE)</formula>
    </cfRule>
  </conditionalFormatting>
  <conditionalFormatting sqref="E30">
    <cfRule type="expression" dxfId="314" priority="313">
      <formula>IF(AND(E29&lt;&gt;0,E30&lt;=1),TRUE,FALSE)</formula>
    </cfRule>
  </conditionalFormatting>
  <conditionalFormatting sqref="E32">
    <cfRule type="expression" dxfId="313" priority="312">
      <formula>IF(AND(E31&lt;&gt;0,E32&lt;=1),TRUE,FALSE)</formula>
    </cfRule>
  </conditionalFormatting>
  <conditionalFormatting sqref="E32">
    <cfRule type="expression" dxfId="312" priority="311">
      <formula>IF(AND(E31&lt;&gt;0,E32&lt;=1),TRUE,FALSE)</formula>
    </cfRule>
  </conditionalFormatting>
  <conditionalFormatting sqref="E32">
    <cfRule type="expression" dxfId="311" priority="310">
      <formula>IF(AND(E31&lt;&gt;0,E32&lt;=1),TRUE,FALSE)</formula>
    </cfRule>
  </conditionalFormatting>
  <conditionalFormatting sqref="E34">
    <cfRule type="expression" dxfId="310" priority="309">
      <formula>IF(AND(E33&lt;&gt;0,E34&lt;=1),TRUE,FALSE)</formula>
    </cfRule>
  </conditionalFormatting>
  <conditionalFormatting sqref="E34">
    <cfRule type="expression" dxfId="309" priority="308">
      <formula>IF(AND(E33&lt;&gt;0,E34&lt;=1),TRUE,FALSE)</formula>
    </cfRule>
  </conditionalFormatting>
  <conditionalFormatting sqref="E34">
    <cfRule type="expression" dxfId="308" priority="307">
      <formula>IF(AND(E33&lt;&gt;0,E34&lt;=1),TRUE,FALSE)</formula>
    </cfRule>
  </conditionalFormatting>
  <conditionalFormatting sqref="F34">
    <cfRule type="expression" dxfId="307" priority="306">
      <formula>IF(AND(F33&lt;&gt;0,F34&lt;=1),TRUE,FALSE)</formula>
    </cfRule>
  </conditionalFormatting>
  <conditionalFormatting sqref="F34">
    <cfRule type="expression" dxfId="306" priority="305">
      <formula>IF(AND(F33&lt;&gt;0,F34&lt;=1),TRUE,FALSE)</formula>
    </cfRule>
  </conditionalFormatting>
  <conditionalFormatting sqref="F34">
    <cfRule type="expression" dxfId="305" priority="304">
      <formula>IF(AND(F33&lt;&gt;0,F34&lt;=1),TRUE,FALSE)</formula>
    </cfRule>
  </conditionalFormatting>
  <conditionalFormatting sqref="E36">
    <cfRule type="expression" dxfId="304" priority="303">
      <formula>IF(AND(E35&lt;&gt;0,E36&lt;=1),TRUE,FALSE)</formula>
    </cfRule>
  </conditionalFormatting>
  <conditionalFormatting sqref="E36">
    <cfRule type="expression" dxfId="303" priority="302">
      <formula>IF(AND(E35&lt;&gt;0,E36&lt;=1),TRUE,FALSE)</formula>
    </cfRule>
  </conditionalFormatting>
  <conditionalFormatting sqref="E36">
    <cfRule type="expression" dxfId="302" priority="301">
      <formula>IF(AND(E35&lt;&gt;0,E36&lt;=1),TRUE,FALSE)</formula>
    </cfRule>
  </conditionalFormatting>
  <conditionalFormatting sqref="F36">
    <cfRule type="expression" dxfId="301" priority="300">
      <formula>IF(AND(F35&lt;&gt;0,F36&lt;=1),TRUE,FALSE)</formula>
    </cfRule>
  </conditionalFormatting>
  <conditionalFormatting sqref="F36">
    <cfRule type="expression" dxfId="300" priority="299">
      <formula>IF(AND(F35&lt;&gt;0,F36&lt;=1),TRUE,FALSE)</formula>
    </cfRule>
  </conditionalFormatting>
  <conditionalFormatting sqref="F36">
    <cfRule type="expression" dxfId="299" priority="298">
      <formula>IF(AND(F35&lt;&gt;0,F36&lt;=1),TRUE,FALSE)</formula>
    </cfRule>
  </conditionalFormatting>
  <conditionalFormatting sqref="G36">
    <cfRule type="expression" dxfId="298" priority="297">
      <formula>IF(AND(G35&lt;&gt;0,G36&lt;=1),TRUE,FALSE)</formula>
    </cfRule>
  </conditionalFormatting>
  <conditionalFormatting sqref="G36">
    <cfRule type="expression" dxfId="297" priority="296">
      <formula>IF(AND(G35&lt;&gt;0,G36&lt;=1),TRUE,FALSE)</formula>
    </cfRule>
  </conditionalFormatting>
  <conditionalFormatting sqref="G36">
    <cfRule type="expression" dxfId="296" priority="295">
      <formula>IF(AND(G35&lt;&gt;0,G36&lt;=1),TRUE,FALSE)</formula>
    </cfRule>
  </conditionalFormatting>
  <conditionalFormatting sqref="H36">
    <cfRule type="expression" dxfId="295" priority="294">
      <formula>IF(AND(H35&lt;&gt;0,H36&lt;=1),TRUE,FALSE)</formula>
    </cfRule>
  </conditionalFormatting>
  <conditionalFormatting sqref="H36">
    <cfRule type="expression" dxfId="294" priority="293">
      <formula>IF(AND(H35&lt;&gt;0,H36&lt;=1),TRUE,FALSE)</formula>
    </cfRule>
  </conditionalFormatting>
  <conditionalFormatting sqref="H36">
    <cfRule type="expression" dxfId="293" priority="292">
      <formula>IF(AND(H35&lt;&gt;0,H36&lt;=1),TRUE,FALSE)</formula>
    </cfRule>
  </conditionalFormatting>
  <conditionalFormatting sqref="I36">
    <cfRule type="expression" dxfId="292" priority="291">
      <formula>IF(AND(I35&lt;&gt;0,I36&lt;=1),TRUE,FALSE)</formula>
    </cfRule>
  </conditionalFormatting>
  <conditionalFormatting sqref="I36">
    <cfRule type="expression" dxfId="291" priority="290">
      <formula>IF(AND(I35&lt;&gt;0,I36&lt;=1),TRUE,FALSE)</formula>
    </cfRule>
  </conditionalFormatting>
  <conditionalFormatting sqref="I36">
    <cfRule type="expression" dxfId="290" priority="289">
      <formula>IF(AND(I35&lt;&gt;0,I36&lt;=1),TRUE,FALSE)</formula>
    </cfRule>
  </conditionalFormatting>
  <conditionalFormatting sqref="J36">
    <cfRule type="expression" dxfId="289" priority="288">
      <formula>IF(AND(J35&lt;&gt;0,J36&lt;=1),TRUE,FALSE)</formula>
    </cfRule>
  </conditionalFormatting>
  <conditionalFormatting sqref="J36">
    <cfRule type="expression" dxfId="288" priority="287">
      <formula>IF(AND(J35&lt;&gt;0,J36&lt;=1),TRUE,FALSE)</formula>
    </cfRule>
  </conditionalFormatting>
  <conditionalFormatting sqref="J36">
    <cfRule type="expression" dxfId="287" priority="286">
      <formula>IF(AND(J35&lt;&gt;0,J36&lt;=1),TRUE,FALSE)</formula>
    </cfRule>
  </conditionalFormatting>
  <conditionalFormatting sqref="K36">
    <cfRule type="expression" dxfId="286" priority="285">
      <formula>IF(AND(K35&lt;&gt;0,K36&lt;=1),TRUE,FALSE)</formula>
    </cfRule>
  </conditionalFormatting>
  <conditionalFormatting sqref="K36">
    <cfRule type="expression" dxfId="285" priority="284">
      <formula>IF(AND(K35&lt;&gt;0,K36&lt;=1),TRUE,FALSE)</formula>
    </cfRule>
  </conditionalFormatting>
  <conditionalFormatting sqref="K36">
    <cfRule type="expression" dxfId="284" priority="283">
      <formula>IF(AND(K35&lt;&gt;0,K36&lt;=1),TRUE,FALSE)</formula>
    </cfRule>
  </conditionalFormatting>
  <conditionalFormatting sqref="L36">
    <cfRule type="expression" dxfId="283" priority="282">
      <formula>IF(AND(L35&lt;&gt;0,L36&lt;=1),TRUE,FALSE)</formula>
    </cfRule>
  </conditionalFormatting>
  <conditionalFormatting sqref="L36">
    <cfRule type="expression" dxfId="282" priority="281">
      <formula>IF(AND(L35&lt;&gt;0,L36&lt;=1),TRUE,FALSE)</formula>
    </cfRule>
  </conditionalFormatting>
  <conditionalFormatting sqref="L36">
    <cfRule type="expression" dxfId="281" priority="280">
      <formula>IF(AND(L35&lt;&gt;0,L36&lt;=1),TRUE,FALSE)</formula>
    </cfRule>
  </conditionalFormatting>
  <conditionalFormatting sqref="M36">
    <cfRule type="expression" dxfId="280" priority="279">
      <formula>IF(AND(M35&lt;&gt;0,M36&lt;=1),TRUE,FALSE)</formula>
    </cfRule>
  </conditionalFormatting>
  <conditionalFormatting sqref="M36">
    <cfRule type="expression" dxfId="279" priority="278">
      <formula>IF(AND(M35&lt;&gt;0,M36&lt;=1),TRUE,FALSE)</formula>
    </cfRule>
  </conditionalFormatting>
  <conditionalFormatting sqref="M36">
    <cfRule type="expression" dxfId="278" priority="277">
      <formula>IF(AND(M35&lt;&gt;0,M36&lt;=1),TRUE,FALSE)</formula>
    </cfRule>
  </conditionalFormatting>
  <conditionalFormatting sqref="N36">
    <cfRule type="expression" dxfId="277" priority="276">
      <formula>IF(AND(N35&lt;&gt;0,N36&lt;=1),TRUE,FALSE)</formula>
    </cfRule>
  </conditionalFormatting>
  <conditionalFormatting sqref="N36">
    <cfRule type="expression" dxfId="276" priority="275">
      <formula>IF(AND(N35&lt;&gt;0,N36&lt;=1),TRUE,FALSE)</formula>
    </cfRule>
  </conditionalFormatting>
  <conditionalFormatting sqref="N36">
    <cfRule type="expression" dxfId="275" priority="274">
      <formula>IF(AND(N35&lt;&gt;0,N36&lt;=1),TRUE,FALSE)</formula>
    </cfRule>
  </conditionalFormatting>
  <conditionalFormatting sqref="O36">
    <cfRule type="expression" dxfId="274" priority="273">
      <formula>IF(AND(O35&lt;&gt;0,O36&lt;=1),TRUE,FALSE)</formula>
    </cfRule>
  </conditionalFormatting>
  <conditionalFormatting sqref="O36">
    <cfRule type="expression" dxfId="273" priority="272">
      <formula>IF(AND(O35&lt;&gt;0,O36&lt;=1),TRUE,FALSE)</formula>
    </cfRule>
  </conditionalFormatting>
  <conditionalFormatting sqref="O36">
    <cfRule type="expression" dxfId="272" priority="271">
      <formula>IF(AND(O35&lt;&gt;0,O36&lt;=1),TRUE,FALSE)</formula>
    </cfRule>
  </conditionalFormatting>
  <conditionalFormatting sqref="P36">
    <cfRule type="expression" dxfId="271" priority="270">
      <formula>IF(AND(P35&lt;&gt;0,P36&lt;=1),TRUE,FALSE)</formula>
    </cfRule>
  </conditionalFormatting>
  <conditionalFormatting sqref="P36">
    <cfRule type="expression" dxfId="270" priority="269">
      <formula>IF(AND(P35&lt;&gt;0,P36&lt;=1),TRUE,FALSE)</formula>
    </cfRule>
  </conditionalFormatting>
  <conditionalFormatting sqref="P36">
    <cfRule type="expression" dxfId="269" priority="268">
      <formula>IF(AND(P35&lt;&gt;0,P36&lt;=1),TRUE,FALSE)</formula>
    </cfRule>
  </conditionalFormatting>
  <conditionalFormatting sqref="Q36">
    <cfRule type="expression" dxfId="268" priority="267">
      <formula>IF(AND(Q35&lt;&gt;0,Q36&lt;=1),TRUE,FALSE)</formula>
    </cfRule>
  </conditionalFormatting>
  <conditionalFormatting sqref="Q36">
    <cfRule type="expression" dxfId="267" priority="266">
      <formula>IF(AND(Q35&lt;&gt;0,Q36&lt;=1),TRUE,FALSE)</formula>
    </cfRule>
  </conditionalFormatting>
  <conditionalFormatting sqref="Q36">
    <cfRule type="expression" dxfId="266" priority="265">
      <formula>IF(AND(Q35&lt;&gt;0,Q36&lt;=1),TRUE,FALSE)</formula>
    </cfRule>
  </conditionalFormatting>
  <conditionalFormatting sqref="R36">
    <cfRule type="expression" dxfId="265" priority="264">
      <formula>IF(AND(R35&lt;&gt;0,R36&lt;=1),TRUE,FALSE)</formula>
    </cfRule>
  </conditionalFormatting>
  <conditionalFormatting sqref="R36">
    <cfRule type="expression" dxfId="264" priority="263">
      <formula>IF(AND(R35&lt;&gt;0,R36&lt;=1),TRUE,FALSE)</formula>
    </cfRule>
  </conditionalFormatting>
  <conditionalFormatting sqref="R36">
    <cfRule type="expression" dxfId="263" priority="262">
      <formula>IF(AND(R35&lt;&gt;0,R36&lt;=1),TRUE,FALSE)</formula>
    </cfRule>
  </conditionalFormatting>
  <conditionalFormatting sqref="S36">
    <cfRule type="expression" dxfId="262" priority="261">
      <formula>IF(AND(S35&lt;&gt;0,S36&lt;=1),TRUE,FALSE)</formula>
    </cfRule>
  </conditionalFormatting>
  <conditionalFormatting sqref="S36">
    <cfRule type="expression" dxfId="261" priority="260">
      <formula>IF(AND(S35&lt;&gt;0,S36&lt;=1),TRUE,FALSE)</formula>
    </cfRule>
  </conditionalFormatting>
  <conditionalFormatting sqref="S36">
    <cfRule type="expression" dxfId="260" priority="259">
      <formula>IF(AND(S35&lt;&gt;0,S36&lt;=1),TRUE,FALSE)</formula>
    </cfRule>
  </conditionalFormatting>
  <conditionalFormatting sqref="T36">
    <cfRule type="expression" dxfId="259" priority="258">
      <formula>IF(AND(T35&lt;&gt;0,T36&lt;=1),TRUE,FALSE)</formula>
    </cfRule>
  </conditionalFormatting>
  <conditionalFormatting sqref="T36">
    <cfRule type="expression" dxfId="258" priority="257">
      <formula>IF(AND(T35&lt;&gt;0,T36&lt;=1),TRUE,FALSE)</formula>
    </cfRule>
  </conditionalFormatting>
  <conditionalFormatting sqref="T36">
    <cfRule type="expression" dxfId="257" priority="256">
      <formula>IF(AND(T35&lt;&gt;0,T36&lt;=1),TRUE,FALSE)</formula>
    </cfRule>
  </conditionalFormatting>
  <conditionalFormatting sqref="U36">
    <cfRule type="expression" dxfId="256" priority="255">
      <formula>IF(AND(U35&lt;&gt;0,U36&lt;=1),TRUE,FALSE)</formula>
    </cfRule>
  </conditionalFormatting>
  <conditionalFormatting sqref="U36">
    <cfRule type="expression" dxfId="255" priority="254">
      <formula>IF(AND(U35&lt;&gt;0,U36&lt;=1),TRUE,FALSE)</formula>
    </cfRule>
  </conditionalFormatting>
  <conditionalFormatting sqref="U36">
    <cfRule type="expression" dxfId="254" priority="253">
      <formula>IF(AND(U35&lt;&gt;0,U36&lt;=1),TRUE,FALSE)</formula>
    </cfRule>
  </conditionalFormatting>
  <conditionalFormatting sqref="O34">
    <cfRule type="expression" dxfId="253" priority="252">
      <formula>IF(AND(O33&lt;&gt;0,O34&lt;=1),TRUE,FALSE)</formula>
    </cfRule>
  </conditionalFormatting>
  <conditionalFormatting sqref="O34">
    <cfRule type="expression" dxfId="252" priority="251">
      <formula>IF(AND(O33&lt;&gt;0,O34&lt;=1),TRUE,FALSE)</formula>
    </cfRule>
  </conditionalFormatting>
  <conditionalFormatting sqref="O34">
    <cfRule type="expression" dxfId="251" priority="250">
      <formula>IF(AND(O33&lt;&gt;0,O34&lt;=1),TRUE,FALSE)</formula>
    </cfRule>
  </conditionalFormatting>
  <conditionalFormatting sqref="P34">
    <cfRule type="expression" dxfId="250" priority="249">
      <formula>IF(AND(P33&lt;&gt;0,P34&lt;=1),TRUE,FALSE)</formula>
    </cfRule>
  </conditionalFormatting>
  <conditionalFormatting sqref="P34">
    <cfRule type="expression" dxfId="249" priority="248">
      <formula>IF(AND(P33&lt;&gt;0,P34&lt;=1),TRUE,FALSE)</formula>
    </cfRule>
  </conditionalFormatting>
  <conditionalFormatting sqref="P34">
    <cfRule type="expression" dxfId="248" priority="247">
      <formula>IF(AND(P33&lt;&gt;0,P34&lt;=1),TRUE,FALSE)</formula>
    </cfRule>
  </conditionalFormatting>
  <conditionalFormatting sqref="Q34">
    <cfRule type="expression" dxfId="247" priority="246">
      <formula>IF(AND(Q33&lt;&gt;0,Q34&lt;=1),TRUE,FALSE)</formula>
    </cfRule>
  </conditionalFormatting>
  <conditionalFormatting sqref="Q34">
    <cfRule type="expression" dxfId="246" priority="245">
      <formula>IF(AND(Q33&lt;&gt;0,Q34&lt;=1),TRUE,FALSE)</formula>
    </cfRule>
  </conditionalFormatting>
  <conditionalFormatting sqref="Q34">
    <cfRule type="expression" dxfId="245" priority="244">
      <formula>IF(AND(Q33&lt;&gt;0,Q34&lt;=1),TRUE,FALSE)</formula>
    </cfRule>
  </conditionalFormatting>
  <conditionalFormatting sqref="R34">
    <cfRule type="expression" dxfId="244" priority="243">
      <formula>IF(AND(R33&lt;&gt;0,R34&lt;=1),TRUE,FALSE)</formula>
    </cfRule>
  </conditionalFormatting>
  <conditionalFormatting sqref="R34">
    <cfRule type="expression" dxfId="243" priority="242">
      <formula>IF(AND(R33&lt;&gt;0,R34&lt;=1),TRUE,FALSE)</formula>
    </cfRule>
  </conditionalFormatting>
  <conditionalFormatting sqref="R34">
    <cfRule type="expression" dxfId="242" priority="241">
      <formula>IF(AND(R33&lt;&gt;0,R34&lt;=1),TRUE,FALSE)</formula>
    </cfRule>
  </conditionalFormatting>
  <conditionalFormatting sqref="S34">
    <cfRule type="expression" dxfId="241" priority="240">
      <formula>IF(AND(S33&lt;&gt;0,S34&lt;=1),TRUE,FALSE)</formula>
    </cfRule>
  </conditionalFormatting>
  <conditionalFormatting sqref="S34">
    <cfRule type="expression" dxfId="240" priority="239">
      <formula>IF(AND(S33&lt;&gt;0,S34&lt;=1),TRUE,FALSE)</formula>
    </cfRule>
  </conditionalFormatting>
  <conditionalFormatting sqref="S34">
    <cfRule type="expression" dxfId="239" priority="238">
      <formula>IF(AND(S33&lt;&gt;0,S34&lt;=1),TRUE,FALSE)</formula>
    </cfRule>
  </conditionalFormatting>
  <conditionalFormatting sqref="T34">
    <cfRule type="expression" dxfId="238" priority="237">
      <formula>IF(AND(T33&lt;&gt;0,T34&lt;=1),TRUE,FALSE)</formula>
    </cfRule>
  </conditionalFormatting>
  <conditionalFormatting sqref="T34">
    <cfRule type="expression" dxfId="237" priority="236">
      <formula>IF(AND(T33&lt;&gt;0,T34&lt;=1),TRUE,FALSE)</formula>
    </cfRule>
  </conditionalFormatting>
  <conditionalFormatting sqref="T34">
    <cfRule type="expression" dxfId="236" priority="235">
      <formula>IF(AND(T33&lt;&gt;0,T34&lt;=1),TRUE,FALSE)</formula>
    </cfRule>
  </conditionalFormatting>
  <conditionalFormatting sqref="U34">
    <cfRule type="expression" dxfId="235" priority="234">
      <formula>IF(AND(U33&lt;&gt;0,U34&lt;=1),TRUE,FALSE)</formula>
    </cfRule>
  </conditionalFormatting>
  <conditionalFormatting sqref="U34">
    <cfRule type="expression" dxfId="234" priority="233">
      <formula>IF(AND(U33&lt;&gt;0,U34&lt;=1),TRUE,FALSE)</formula>
    </cfRule>
  </conditionalFormatting>
  <conditionalFormatting sqref="U34">
    <cfRule type="expression" dxfId="233" priority="232">
      <formula>IF(AND(U33&lt;&gt;0,U34&lt;=1),TRUE,FALSE)</formula>
    </cfRule>
  </conditionalFormatting>
  <conditionalFormatting sqref="V34">
    <cfRule type="expression" dxfId="232" priority="231">
      <formula>IF(AND(V33&lt;&gt;0,V34&lt;=1),TRUE,FALSE)</formula>
    </cfRule>
  </conditionalFormatting>
  <conditionalFormatting sqref="V34">
    <cfRule type="expression" dxfId="231" priority="230">
      <formula>IF(AND(V33&lt;&gt;0,V34&lt;=1),TRUE,FALSE)</formula>
    </cfRule>
  </conditionalFormatting>
  <conditionalFormatting sqref="V34">
    <cfRule type="expression" dxfId="230" priority="229">
      <formula>IF(AND(V33&lt;&gt;0,V34&lt;=1),TRUE,FALSE)</formula>
    </cfRule>
  </conditionalFormatting>
  <conditionalFormatting sqref="V32">
    <cfRule type="expression" dxfId="229" priority="228">
      <formula>IF(AND(V31&lt;&gt;0,V32&lt;=1),TRUE,FALSE)</formula>
    </cfRule>
  </conditionalFormatting>
  <conditionalFormatting sqref="V32">
    <cfRule type="expression" dxfId="228" priority="227">
      <formula>IF(AND(V31&lt;&gt;0,V32&lt;=1),TRUE,FALSE)</formula>
    </cfRule>
  </conditionalFormatting>
  <conditionalFormatting sqref="V32">
    <cfRule type="expression" dxfId="227" priority="226">
      <formula>IF(AND(V31&lt;&gt;0,V32&lt;=1),TRUE,FALSE)</formula>
    </cfRule>
  </conditionalFormatting>
  <conditionalFormatting sqref="V30">
    <cfRule type="expression" dxfId="226" priority="225">
      <formula>IF(AND(V29&lt;&gt;0,V30&lt;=1),TRUE,FALSE)</formula>
    </cfRule>
  </conditionalFormatting>
  <conditionalFormatting sqref="V30">
    <cfRule type="expression" dxfId="225" priority="224">
      <formula>IF(AND(V29&lt;&gt;0,V30&lt;=1),TRUE,FALSE)</formula>
    </cfRule>
  </conditionalFormatting>
  <conditionalFormatting sqref="V30">
    <cfRule type="expression" dxfId="224" priority="223">
      <formula>IF(AND(V29&lt;&gt;0,V30&lt;=1),TRUE,FALSE)</formula>
    </cfRule>
  </conditionalFormatting>
  <conditionalFormatting sqref="V28">
    <cfRule type="expression" dxfId="223" priority="222">
      <formula>IF(AND(V27&lt;&gt;0,V28&lt;=1),TRUE,FALSE)</formula>
    </cfRule>
  </conditionalFormatting>
  <conditionalFormatting sqref="V28">
    <cfRule type="expression" dxfId="222" priority="221">
      <formula>IF(AND(V27&lt;&gt;0,V28&lt;=1),TRUE,FALSE)</formula>
    </cfRule>
  </conditionalFormatting>
  <conditionalFormatting sqref="V28">
    <cfRule type="expression" dxfId="221" priority="220">
      <formula>IF(AND(V27&lt;&gt;0,V28&lt;=1),TRUE,FALSE)</formula>
    </cfRule>
  </conditionalFormatting>
  <conditionalFormatting sqref="R30">
    <cfRule type="expression" dxfId="220" priority="219">
      <formula>IF(AND(R29&lt;&gt;0,R30&lt;=1),TRUE,FALSE)</formula>
    </cfRule>
  </conditionalFormatting>
  <conditionalFormatting sqref="R30">
    <cfRule type="expression" dxfId="219" priority="218">
      <formula>IF(AND(R29&lt;&gt;0,R30&lt;=1),TRUE,FALSE)</formula>
    </cfRule>
  </conditionalFormatting>
  <conditionalFormatting sqref="R30">
    <cfRule type="expression" dxfId="218" priority="217">
      <formula>IF(AND(R29&lt;&gt;0,R30&lt;=1),TRUE,FALSE)</formula>
    </cfRule>
  </conditionalFormatting>
  <conditionalFormatting sqref="Q30">
    <cfRule type="expression" dxfId="217" priority="216">
      <formula>IF(AND(Q29&lt;&gt;0,Q30&lt;=1),TRUE,FALSE)</formula>
    </cfRule>
  </conditionalFormatting>
  <conditionalFormatting sqref="Q30">
    <cfRule type="expression" dxfId="216" priority="215">
      <formula>IF(AND(Q29&lt;&gt;0,Q30&lt;=1),TRUE,FALSE)</formula>
    </cfRule>
  </conditionalFormatting>
  <conditionalFormatting sqref="Q30">
    <cfRule type="expression" dxfId="215" priority="214">
      <formula>IF(AND(Q29&lt;&gt;0,Q30&lt;=1),TRUE,FALSE)</formula>
    </cfRule>
  </conditionalFormatting>
  <conditionalFormatting sqref="P30">
    <cfRule type="expression" dxfId="214" priority="213">
      <formula>IF(AND(P29&lt;&gt;0,P30&lt;=1),TRUE,FALSE)</formula>
    </cfRule>
  </conditionalFormatting>
  <conditionalFormatting sqref="P30">
    <cfRule type="expression" dxfId="213" priority="212">
      <formula>IF(AND(P29&lt;&gt;0,P30&lt;=1),TRUE,FALSE)</formula>
    </cfRule>
  </conditionalFormatting>
  <conditionalFormatting sqref="P30">
    <cfRule type="expression" dxfId="212" priority="211">
      <formula>IF(AND(P29&lt;&gt;0,P30&lt;=1),TRUE,FALSE)</formula>
    </cfRule>
  </conditionalFormatting>
  <conditionalFormatting sqref="O30">
    <cfRule type="expression" dxfId="211" priority="210">
      <formula>IF(AND(O29&lt;&gt;0,O30&lt;=1),TRUE,FALSE)</formula>
    </cfRule>
  </conditionalFormatting>
  <conditionalFormatting sqref="O30">
    <cfRule type="expression" dxfId="210" priority="209">
      <formula>IF(AND(O29&lt;&gt;0,O30&lt;=1),TRUE,FALSE)</formula>
    </cfRule>
  </conditionalFormatting>
  <conditionalFormatting sqref="O30">
    <cfRule type="expression" dxfId="209" priority="208">
      <formula>IF(AND(O29&lt;&gt;0,O30&lt;=1),TRUE,FALSE)</formula>
    </cfRule>
  </conditionalFormatting>
  <conditionalFormatting sqref="N30">
    <cfRule type="expression" dxfId="208" priority="207">
      <formula>IF(AND(N29&lt;&gt;0,N30&lt;=1),TRUE,FALSE)</formula>
    </cfRule>
  </conditionalFormatting>
  <conditionalFormatting sqref="N30">
    <cfRule type="expression" dxfId="207" priority="206">
      <formula>IF(AND(N29&lt;&gt;0,N30&lt;=1),TRUE,FALSE)</formula>
    </cfRule>
  </conditionalFormatting>
  <conditionalFormatting sqref="N30">
    <cfRule type="expression" dxfId="206" priority="205">
      <formula>IF(AND(N29&lt;&gt;0,N30&lt;=1),TRUE,FALSE)</formula>
    </cfRule>
  </conditionalFormatting>
  <conditionalFormatting sqref="M30">
    <cfRule type="expression" dxfId="205" priority="204">
      <formula>IF(AND(M29&lt;&gt;0,M30&lt;=1),TRUE,FALSE)</formula>
    </cfRule>
  </conditionalFormatting>
  <conditionalFormatting sqref="M30">
    <cfRule type="expression" dxfId="204" priority="203">
      <formula>IF(AND(M29&lt;&gt;0,M30&lt;=1),TRUE,FALSE)</formula>
    </cfRule>
  </conditionalFormatting>
  <conditionalFormatting sqref="M30">
    <cfRule type="expression" dxfId="203" priority="202">
      <formula>IF(AND(M29&lt;&gt;0,M30&lt;=1),TRUE,FALSE)</formula>
    </cfRule>
  </conditionalFormatting>
  <conditionalFormatting sqref="L30">
    <cfRule type="expression" dxfId="202" priority="201">
      <formula>IF(AND(L29&lt;&gt;0,L30&lt;=1),TRUE,FALSE)</formula>
    </cfRule>
  </conditionalFormatting>
  <conditionalFormatting sqref="L30">
    <cfRule type="expression" dxfId="201" priority="200">
      <formula>IF(AND(L29&lt;&gt;0,L30&lt;=1),TRUE,FALSE)</formula>
    </cfRule>
  </conditionalFormatting>
  <conditionalFormatting sqref="L30">
    <cfRule type="expression" dxfId="200" priority="199">
      <formula>IF(AND(L29&lt;&gt;0,L30&lt;=1),TRUE,FALSE)</formula>
    </cfRule>
  </conditionalFormatting>
  <conditionalFormatting sqref="K30">
    <cfRule type="expression" dxfId="199" priority="198">
      <formula>IF(AND(K29&lt;&gt;0,K30&lt;=1),TRUE,FALSE)</formula>
    </cfRule>
  </conditionalFormatting>
  <conditionalFormatting sqref="K30">
    <cfRule type="expression" dxfId="198" priority="197">
      <formula>IF(AND(K29&lt;&gt;0,K30&lt;=1),TRUE,FALSE)</formula>
    </cfRule>
  </conditionalFormatting>
  <conditionalFormatting sqref="K30">
    <cfRule type="expression" dxfId="197" priority="196">
      <formula>IF(AND(K29&lt;&gt;0,K30&lt;=1),TRUE,FALSE)</formula>
    </cfRule>
  </conditionalFormatting>
  <conditionalFormatting sqref="J30">
    <cfRule type="expression" dxfId="196" priority="195">
      <formula>IF(AND(J29&lt;&gt;0,J30&lt;=1),TRUE,FALSE)</formula>
    </cfRule>
  </conditionalFormatting>
  <conditionalFormatting sqref="J30">
    <cfRule type="expression" dxfId="195" priority="194">
      <formula>IF(AND(J29&lt;&gt;0,J30&lt;=1),TRUE,FALSE)</formula>
    </cfRule>
  </conditionalFormatting>
  <conditionalFormatting sqref="J30">
    <cfRule type="expression" dxfId="194" priority="193">
      <formula>IF(AND(J29&lt;&gt;0,J30&lt;=1),TRUE,FALSE)</formula>
    </cfRule>
  </conditionalFormatting>
  <conditionalFormatting sqref="I30">
    <cfRule type="expression" dxfId="193" priority="192">
      <formula>IF(AND(I29&lt;&gt;0,I30&lt;=1),TRUE,FALSE)</formula>
    </cfRule>
  </conditionalFormatting>
  <conditionalFormatting sqref="I30">
    <cfRule type="expression" dxfId="192" priority="191">
      <formula>IF(AND(I29&lt;&gt;0,I30&lt;=1),TRUE,FALSE)</formula>
    </cfRule>
  </conditionalFormatting>
  <conditionalFormatting sqref="I30">
    <cfRule type="expression" dxfId="191" priority="190">
      <formula>IF(AND(I29&lt;&gt;0,I30&lt;=1),TRUE,FALSE)</formula>
    </cfRule>
  </conditionalFormatting>
  <conditionalFormatting sqref="H30">
    <cfRule type="expression" dxfId="190" priority="189">
      <formula>IF(AND(H29&lt;&gt;0,H30&lt;=1),TRUE,FALSE)</formula>
    </cfRule>
  </conditionalFormatting>
  <conditionalFormatting sqref="H30">
    <cfRule type="expression" dxfId="189" priority="188">
      <formula>IF(AND(H29&lt;&gt;0,H30&lt;=1),TRUE,FALSE)</formula>
    </cfRule>
  </conditionalFormatting>
  <conditionalFormatting sqref="H30">
    <cfRule type="expression" dxfId="188" priority="187">
      <formula>IF(AND(H29&lt;&gt;0,H30&lt;=1),TRUE,FALSE)</formula>
    </cfRule>
  </conditionalFormatting>
  <conditionalFormatting sqref="G30">
    <cfRule type="expression" dxfId="187" priority="186">
      <formula>IF(AND(G29&lt;&gt;0,G30&lt;=1),TRUE,FALSE)</formula>
    </cfRule>
  </conditionalFormatting>
  <conditionalFormatting sqref="G30">
    <cfRule type="expression" dxfId="186" priority="185">
      <formula>IF(AND(G29&lt;&gt;0,G30&lt;=1),TRUE,FALSE)</formula>
    </cfRule>
  </conditionalFormatting>
  <conditionalFormatting sqref="G30">
    <cfRule type="expression" dxfId="185" priority="184">
      <formula>IF(AND(G29&lt;&gt;0,G30&lt;=1),TRUE,FALSE)</formula>
    </cfRule>
  </conditionalFormatting>
  <conditionalFormatting sqref="F30">
    <cfRule type="expression" dxfId="184" priority="183">
      <formula>IF(AND(F29&lt;&gt;0,F30&lt;=1),TRUE,FALSE)</formula>
    </cfRule>
  </conditionalFormatting>
  <conditionalFormatting sqref="F30">
    <cfRule type="expression" dxfId="183" priority="182">
      <formula>IF(AND(F29&lt;&gt;0,F30&lt;=1),TRUE,FALSE)</formula>
    </cfRule>
  </conditionalFormatting>
  <conditionalFormatting sqref="F30">
    <cfRule type="expression" dxfId="182" priority="181">
      <formula>IF(AND(F29&lt;&gt;0,F30&lt;=1),TRUE,FALSE)</formula>
    </cfRule>
  </conditionalFormatting>
  <conditionalFormatting sqref="F32">
    <cfRule type="expression" dxfId="181" priority="180">
      <formula>IF(AND(F31&lt;&gt;0,F32&lt;=1),TRUE,FALSE)</formula>
    </cfRule>
  </conditionalFormatting>
  <conditionalFormatting sqref="F32">
    <cfRule type="expression" dxfId="180" priority="179">
      <formula>IF(AND(F31&lt;&gt;0,F32&lt;=1),TRUE,FALSE)</formula>
    </cfRule>
  </conditionalFormatting>
  <conditionalFormatting sqref="F32">
    <cfRule type="expression" dxfId="179" priority="178">
      <formula>IF(AND(F31&lt;&gt;0,F32&lt;=1),TRUE,FALSE)</formula>
    </cfRule>
  </conditionalFormatting>
  <conditionalFormatting sqref="G32">
    <cfRule type="expression" dxfId="178" priority="177">
      <formula>IF(AND(G31&lt;&gt;0,G32&lt;=1),TRUE,FALSE)</formula>
    </cfRule>
  </conditionalFormatting>
  <conditionalFormatting sqref="G32">
    <cfRule type="expression" dxfId="177" priority="176">
      <formula>IF(AND(G31&lt;&gt;0,G32&lt;=1),TRUE,FALSE)</formula>
    </cfRule>
  </conditionalFormatting>
  <conditionalFormatting sqref="G32">
    <cfRule type="expression" dxfId="176" priority="175">
      <formula>IF(AND(G31&lt;&gt;0,G32&lt;=1),TRUE,FALSE)</formula>
    </cfRule>
  </conditionalFormatting>
  <conditionalFormatting sqref="H32">
    <cfRule type="expression" dxfId="175" priority="174">
      <formula>IF(AND(H31&lt;&gt;0,H32&lt;=1),TRUE,FALSE)</formula>
    </cfRule>
  </conditionalFormatting>
  <conditionalFormatting sqref="H32">
    <cfRule type="expression" dxfId="174" priority="173">
      <formula>IF(AND(H31&lt;&gt;0,H32&lt;=1),TRUE,FALSE)</formula>
    </cfRule>
  </conditionalFormatting>
  <conditionalFormatting sqref="H32">
    <cfRule type="expression" dxfId="173" priority="172">
      <formula>IF(AND(H31&lt;&gt;0,H32&lt;=1),TRUE,FALSE)</formula>
    </cfRule>
  </conditionalFormatting>
  <conditionalFormatting sqref="I32">
    <cfRule type="expression" dxfId="172" priority="171">
      <formula>IF(AND(I31&lt;&gt;0,I32&lt;=1),TRUE,FALSE)</formula>
    </cfRule>
  </conditionalFormatting>
  <conditionalFormatting sqref="I32">
    <cfRule type="expression" dxfId="171" priority="170">
      <formula>IF(AND(I31&lt;&gt;0,I32&lt;=1),TRUE,FALSE)</formula>
    </cfRule>
  </conditionalFormatting>
  <conditionalFormatting sqref="I32">
    <cfRule type="expression" dxfId="170" priority="169">
      <formula>IF(AND(I31&lt;&gt;0,I32&lt;=1),TRUE,FALSE)</formula>
    </cfRule>
  </conditionalFormatting>
  <conditionalFormatting sqref="J32">
    <cfRule type="expression" dxfId="169" priority="168">
      <formula>IF(AND(J31&lt;&gt;0,J32&lt;=1),TRUE,FALSE)</formula>
    </cfRule>
  </conditionalFormatting>
  <conditionalFormatting sqref="J32">
    <cfRule type="expression" dxfId="168" priority="167">
      <formula>IF(AND(J31&lt;&gt;0,J32&lt;=1),TRUE,FALSE)</formula>
    </cfRule>
  </conditionalFormatting>
  <conditionalFormatting sqref="J32">
    <cfRule type="expression" dxfId="167" priority="166">
      <formula>IF(AND(J31&lt;&gt;0,J32&lt;=1),TRUE,FALSE)</formula>
    </cfRule>
  </conditionalFormatting>
  <conditionalFormatting sqref="K32">
    <cfRule type="expression" dxfId="166" priority="165">
      <formula>IF(AND(K31&lt;&gt;0,K32&lt;=1),TRUE,FALSE)</formula>
    </cfRule>
  </conditionalFormatting>
  <conditionalFormatting sqref="K32">
    <cfRule type="expression" dxfId="165" priority="164">
      <formula>IF(AND(K31&lt;&gt;0,K32&lt;=1),TRUE,FALSE)</formula>
    </cfRule>
  </conditionalFormatting>
  <conditionalFormatting sqref="K32">
    <cfRule type="expression" dxfId="164" priority="163">
      <formula>IF(AND(K31&lt;&gt;0,K32&lt;=1),TRUE,FALSE)</formula>
    </cfRule>
  </conditionalFormatting>
  <conditionalFormatting sqref="L32">
    <cfRule type="expression" dxfId="163" priority="162">
      <formula>IF(AND(L31&lt;&gt;0,L32&lt;=1),TRUE,FALSE)</formula>
    </cfRule>
  </conditionalFormatting>
  <conditionalFormatting sqref="L32">
    <cfRule type="expression" dxfId="162" priority="161">
      <formula>IF(AND(L31&lt;&gt;0,L32&lt;=1),TRUE,FALSE)</formula>
    </cfRule>
  </conditionalFormatting>
  <conditionalFormatting sqref="L32">
    <cfRule type="expression" dxfId="161" priority="160">
      <formula>IF(AND(L31&lt;&gt;0,L32&lt;=1),TRUE,FALSE)</formula>
    </cfRule>
  </conditionalFormatting>
  <conditionalFormatting sqref="M32">
    <cfRule type="expression" dxfId="160" priority="159">
      <formula>IF(AND(M31&lt;&gt;0,M32&lt;=1),TRUE,FALSE)</formula>
    </cfRule>
  </conditionalFormatting>
  <conditionalFormatting sqref="M32">
    <cfRule type="expression" dxfId="159" priority="158">
      <formula>IF(AND(M31&lt;&gt;0,M32&lt;=1),TRUE,FALSE)</formula>
    </cfRule>
  </conditionalFormatting>
  <conditionalFormatting sqref="M32">
    <cfRule type="expression" dxfId="158" priority="157">
      <formula>IF(AND(M31&lt;&gt;0,M32&lt;=1),TRUE,FALSE)</formula>
    </cfRule>
  </conditionalFormatting>
  <conditionalFormatting sqref="N32">
    <cfRule type="expression" dxfId="157" priority="156">
      <formula>IF(AND(N31&lt;&gt;0,N32&lt;=1),TRUE,FALSE)</formula>
    </cfRule>
  </conditionalFormatting>
  <conditionalFormatting sqref="N32">
    <cfRule type="expression" dxfId="156" priority="155">
      <formula>IF(AND(N31&lt;&gt;0,N32&lt;=1),TRUE,FALSE)</formula>
    </cfRule>
  </conditionalFormatting>
  <conditionalFormatting sqref="N32">
    <cfRule type="expression" dxfId="155" priority="154">
      <formula>IF(AND(N31&lt;&gt;0,N32&lt;=1),TRUE,FALSE)</formula>
    </cfRule>
  </conditionalFormatting>
  <conditionalFormatting sqref="O32">
    <cfRule type="expression" dxfId="154" priority="153">
      <formula>IF(AND(O31&lt;&gt;0,O32&lt;=1),TRUE,FALSE)</formula>
    </cfRule>
  </conditionalFormatting>
  <conditionalFormatting sqref="O32">
    <cfRule type="expression" dxfId="153" priority="152">
      <formula>IF(AND(O31&lt;&gt;0,O32&lt;=1),TRUE,FALSE)</formula>
    </cfRule>
  </conditionalFormatting>
  <conditionalFormatting sqref="O32">
    <cfRule type="expression" dxfId="152" priority="151">
      <formula>IF(AND(O31&lt;&gt;0,O32&lt;=1),TRUE,FALSE)</formula>
    </cfRule>
  </conditionalFormatting>
  <conditionalFormatting sqref="P32">
    <cfRule type="expression" dxfId="151" priority="150">
      <formula>IF(AND(P31&lt;&gt;0,P32&lt;=1),TRUE,FALSE)</formula>
    </cfRule>
  </conditionalFormatting>
  <conditionalFormatting sqref="P32">
    <cfRule type="expression" dxfId="150" priority="149">
      <formula>IF(AND(P31&lt;&gt;0,P32&lt;=1),TRUE,FALSE)</formula>
    </cfRule>
  </conditionalFormatting>
  <conditionalFormatting sqref="P32">
    <cfRule type="expression" dxfId="149" priority="148">
      <formula>IF(AND(P31&lt;&gt;0,P32&lt;=1),TRUE,FALSE)</formula>
    </cfRule>
  </conditionalFormatting>
  <conditionalFormatting sqref="Q32">
    <cfRule type="expression" dxfId="148" priority="147">
      <formula>IF(AND(Q31&lt;&gt;0,Q32&lt;=1),TRUE,FALSE)</formula>
    </cfRule>
  </conditionalFormatting>
  <conditionalFormatting sqref="Q32">
    <cfRule type="expression" dxfId="147" priority="146">
      <formula>IF(AND(Q31&lt;&gt;0,Q32&lt;=1),TRUE,FALSE)</formula>
    </cfRule>
  </conditionalFormatting>
  <conditionalFormatting sqref="Q32">
    <cfRule type="expression" dxfId="146" priority="145">
      <formula>IF(AND(Q31&lt;&gt;0,Q32&lt;=1),TRUE,FALSE)</formula>
    </cfRule>
  </conditionalFormatting>
  <conditionalFormatting sqref="R32">
    <cfRule type="expression" dxfId="145" priority="144">
      <formula>IF(AND(R31&lt;&gt;0,R32&lt;=1),TRUE,FALSE)</formula>
    </cfRule>
  </conditionalFormatting>
  <conditionalFormatting sqref="R32">
    <cfRule type="expression" dxfId="144" priority="143">
      <formula>IF(AND(R31&lt;&gt;0,R32&lt;=1),TRUE,FALSE)</formula>
    </cfRule>
  </conditionalFormatting>
  <conditionalFormatting sqref="R32">
    <cfRule type="expression" dxfId="143" priority="142">
      <formula>IF(AND(R31&lt;&gt;0,R32&lt;=1),TRUE,FALSE)</formula>
    </cfRule>
  </conditionalFormatting>
  <conditionalFormatting sqref="S32">
    <cfRule type="expression" dxfId="142" priority="141">
      <formula>IF(AND(S31&lt;&gt;0,S32&lt;=1),TRUE,FALSE)</formula>
    </cfRule>
  </conditionalFormatting>
  <conditionalFormatting sqref="S32">
    <cfRule type="expression" dxfId="141" priority="140">
      <formula>IF(AND(S31&lt;&gt;0,S32&lt;=1),TRUE,FALSE)</formula>
    </cfRule>
  </conditionalFormatting>
  <conditionalFormatting sqref="S32">
    <cfRule type="expression" dxfId="140" priority="139">
      <formula>IF(AND(S31&lt;&gt;0,S32&lt;=1),TRUE,FALSE)</formula>
    </cfRule>
  </conditionalFormatting>
  <conditionalFormatting sqref="T32">
    <cfRule type="expression" dxfId="139" priority="138">
      <formula>IF(AND(T31&lt;&gt;0,T32&lt;=1),TRUE,FALSE)</formula>
    </cfRule>
  </conditionalFormatting>
  <conditionalFormatting sqref="T32">
    <cfRule type="expression" dxfId="138" priority="137">
      <formula>IF(AND(T31&lt;&gt;0,T32&lt;=1),TRUE,FALSE)</formula>
    </cfRule>
  </conditionalFormatting>
  <conditionalFormatting sqref="T32">
    <cfRule type="expression" dxfId="137" priority="136">
      <formula>IF(AND(T31&lt;&gt;0,T32&lt;=1),TRUE,FALSE)</formula>
    </cfRule>
  </conditionalFormatting>
  <conditionalFormatting sqref="J28">
    <cfRule type="expression" dxfId="136" priority="135">
      <formula>IF(AND(J27&lt;&gt;0,J28&lt;=1),TRUE,FALSE)</formula>
    </cfRule>
  </conditionalFormatting>
  <conditionalFormatting sqref="J28">
    <cfRule type="expression" dxfId="135" priority="134">
      <formula>IF(AND(J27&lt;&gt;0,J28&lt;=1),TRUE,FALSE)</formula>
    </cfRule>
  </conditionalFormatting>
  <conditionalFormatting sqref="J28">
    <cfRule type="expression" dxfId="134" priority="133">
      <formula>IF(AND(J27&lt;&gt;0,J28&lt;=1),TRUE,FALSE)</formula>
    </cfRule>
  </conditionalFormatting>
  <conditionalFormatting sqref="K28">
    <cfRule type="expression" dxfId="133" priority="132">
      <formula>IF(AND(K27&lt;&gt;0,K28&lt;=1),TRUE,FALSE)</formula>
    </cfRule>
  </conditionalFormatting>
  <conditionalFormatting sqref="K28">
    <cfRule type="expression" dxfId="132" priority="131">
      <formula>IF(AND(K27&lt;&gt;0,K28&lt;=1),TRUE,FALSE)</formula>
    </cfRule>
  </conditionalFormatting>
  <conditionalFormatting sqref="K28">
    <cfRule type="expression" dxfId="131" priority="130">
      <formula>IF(AND(K27&lt;&gt;0,K28&lt;=1),TRUE,FALSE)</formula>
    </cfRule>
  </conditionalFormatting>
  <conditionalFormatting sqref="L28">
    <cfRule type="expression" dxfId="130" priority="129">
      <formula>IF(AND(L27&lt;&gt;0,L28&lt;=1),TRUE,FALSE)</formula>
    </cfRule>
  </conditionalFormatting>
  <conditionalFormatting sqref="L28">
    <cfRule type="expression" dxfId="129" priority="128">
      <formula>IF(AND(L27&lt;&gt;0,L28&lt;=1),TRUE,FALSE)</formula>
    </cfRule>
  </conditionalFormatting>
  <conditionalFormatting sqref="L28">
    <cfRule type="expression" dxfId="128" priority="127">
      <formula>IF(AND(L27&lt;&gt;0,L28&lt;=1),TRUE,FALSE)</formula>
    </cfRule>
  </conditionalFormatting>
  <conditionalFormatting sqref="M28">
    <cfRule type="expression" dxfId="127" priority="126">
      <formula>IF(AND(M27&lt;&gt;0,M28&lt;=1),TRUE,FALSE)</formula>
    </cfRule>
  </conditionalFormatting>
  <conditionalFormatting sqref="M28">
    <cfRule type="expression" dxfId="126" priority="125">
      <formula>IF(AND(M27&lt;&gt;0,M28&lt;=1),TRUE,FALSE)</formula>
    </cfRule>
  </conditionalFormatting>
  <conditionalFormatting sqref="M28">
    <cfRule type="expression" dxfId="125" priority="124">
      <formula>IF(AND(M27&lt;&gt;0,M28&lt;=1),TRUE,FALSE)</formula>
    </cfRule>
  </conditionalFormatting>
  <conditionalFormatting sqref="N28">
    <cfRule type="expression" dxfId="124" priority="123">
      <formula>IF(AND(N27&lt;&gt;0,N28&lt;=1),TRUE,FALSE)</formula>
    </cfRule>
  </conditionalFormatting>
  <conditionalFormatting sqref="N28">
    <cfRule type="expression" dxfId="123" priority="122">
      <formula>IF(AND(N27&lt;&gt;0,N28&lt;=1),TRUE,FALSE)</formula>
    </cfRule>
  </conditionalFormatting>
  <conditionalFormatting sqref="N28">
    <cfRule type="expression" dxfId="122" priority="121">
      <formula>IF(AND(N27&lt;&gt;0,N28&lt;=1),TRUE,FALSE)</formula>
    </cfRule>
  </conditionalFormatting>
  <conditionalFormatting sqref="O28">
    <cfRule type="expression" dxfId="121" priority="120">
      <formula>IF(AND(O27&lt;&gt;0,O28&lt;=1),TRUE,FALSE)</formula>
    </cfRule>
  </conditionalFormatting>
  <conditionalFormatting sqref="O28">
    <cfRule type="expression" dxfId="120" priority="119">
      <formula>IF(AND(O27&lt;&gt;0,O28&lt;=1),TRUE,FALSE)</formula>
    </cfRule>
  </conditionalFormatting>
  <conditionalFormatting sqref="O28">
    <cfRule type="expression" dxfId="119" priority="118">
      <formula>IF(AND(O27&lt;&gt;0,O28&lt;=1),TRUE,FALSE)</formula>
    </cfRule>
  </conditionalFormatting>
  <conditionalFormatting sqref="P28">
    <cfRule type="expression" dxfId="118" priority="117">
      <formula>IF(AND(P27&lt;&gt;0,P28&lt;=1),TRUE,FALSE)</formula>
    </cfRule>
  </conditionalFormatting>
  <conditionalFormatting sqref="P28">
    <cfRule type="expression" dxfId="117" priority="116">
      <formula>IF(AND(P27&lt;&gt;0,P28&lt;=1),TRUE,FALSE)</formula>
    </cfRule>
  </conditionalFormatting>
  <conditionalFormatting sqref="P28">
    <cfRule type="expression" dxfId="116" priority="115">
      <formula>IF(AND(P27&lt;&gt;0,P28&lt;=1),TRUE,FALSE)</formula>
    </cfRule>
  </conditionalFormatting>
  <conditionalFormatting sqref="Q28">
    <cfRule type="expression" dxfId="115" priority="114">
      <formula>IF(AND(Q27&lt;&gt;0,Q28&lt;=1),TRUE,FALSE)</formula>
    </cfRule>
  </conditionalFormatting>
  <conditionalFormatting sqref="Q28">
    <cfRule type="expression" dxfId="114" priority="113">
      <formula>IF(AND(Q27&lt;&gt;0,Q28&lt;=1),TRUE,FALSE)</formula>
    </cfRule>
  </conditionalFormatting>
  <conditionalFormatting sqref="Q28">
    <cfRule type="expression" dxfId="113" priority="112">
      <formula>IF(AND(Q27&lt;&gt;0,Q28&lt;=1),TRUE,FALSE)</formula>
    </cfRule>
  </conditionalFormatting>
  <conditionalFormatting sqref="R28">
    <cfRule type="expression" dxfId="112" priority="111">
      <formula>IF(AND(R27&lt;&gt;0,R28&lt;=1),TRUE,FALSE)</formula>
    </cfRule>
  </conditionalFormatting>
  <conditionalFormatting sqref="R28">
    <cfRule type="expression" dxfId="111" priority="110">
      <formula>IF(AND(R27&lt;&gt;0,R28&lt;=1),TRUE,FALSE)</formula>
    </cfRule>
  </conditionalFormatting>
  <conditionalFormatting sqref="R28">
    <cfRule type="expression" dxfId="110" priority="109">
      <formula>IF(AND(R27&lt;&gt;0,R28&lt;=1),TRUE,FALSE)</formula>
    </cfRule>
  </conditionalFormatting>
  <conditionalFormatting sqref="S28">
    <cfRule type="expression" dxfId="109" priority="108">
      <formula>IF(AND(S27&lt;&gt;0,S28&lt;=1),TRUE,FALSE)</formula>
    </cfRule>
  </conditionalFormatting>
  <conditionalFormatting sqref="S28">
    <cfRule type="expression" dxfId="108" priority="107">
      <formula>IF(AND(S27&lt;&gt;0,S28&lt;=1),TRUE,FALSE)</formula>
    </cfRule>
  </conditionalFormatting>
  <conditionalFormatting sqref="S28">
    <cfRule type="expression" dxfId="107" priority="106">
      <formula>IF(AND(S27&lt;&gt;0,S28&lt;=1),TRUE,FALSE)</formula>
    </cfRule>
  </conditionalFormatting>
  <conditionalFormatting sqref="T28">
    <cfRule type="expression" dxfId="106" priority="105">
      <formula>IF(AND(T27&lt;&gt;0,T28&lt;=1),TRUE,FALSE)</formula>
    </cfRule>
  </conditionalFormatting>
  <conditionalFormatting sqref="T28">
    <cfRule type="expression" dxfId="105" priority="104">
      <formula>IF(AND(T27&lt;&gt;0,T28&lt;=1),TRUE,FALSE)</formula>
    </cfRule>
  </conditionalFormatting>
  <conditionalFormatting sqref="T28">
    <cfRule type="expression" dxfId="104" priority="103">
      <formula>IF(AND(T27&lt;&gt;0,T28&lt;=1),TRUE,FALSE)</formula>
    </cfRule>
  </conditionalFormatting>
  <conditionalFormatting sqref="U28">
    <cfRule type="expression" dxfId="103" priority="102">
      <formula>IF(AND(U27&lt;&gt;0,U28&lt;=1),TRUE,FALSE)</formula>
    </cfRule>
  </conditionalFormatting>
  <conditionalFormatting sqref="U28">
    <cfRule type="expression" dxfId="102" priority="101">
      <formula>IF(AND(U27&lt;&gt;0,U28&lt;=1),TRUE,FALSE)</formula>
    </cfRule>
  </conditionalFormatting>
  <conditionalFormatting sqref="U28">
    <cfRule type="expression" dxfId="101" priority="100">
      <formula>IF(AND(U27&lt;&gt;0,U28&lt;=1),TRUE,FALSE)</formula>
    </cfRule>
  </conditionalFormatting>
  <conditionalFormatting sqref="K26">
    <cfRule type="expression" dxfId="100" priority="99">
      <formula>IF(AND(K25&lt;&gt;0,K26&lt;=1),TRUE,FALSE)</formula>
    </cfRule>
  </conditionalFormatting>
  <conditionalFormatting sqref="K26">
    <cfRule type="expression" dxfId="99" priority="98">
      <formula>IF(AND(K25&lt;&gt;0,K26&lt;=1),TRUE,FALSE)</formula>
    </cfRule>
  </conditionalFormatting>
  <conditionalFormatting sqref="K26">
    <cfRule type="expression" dxfId="98" priority="97">
      <formula>IF(AND(K25&lt;&gt;0,K26&lt;=1),TRUE,FALSE)</formula>
    </cfRule>
  </conditionalFormatting>
  <conditionalFormatting sqref="L26">
    <cfRule type="expression" dxfId="97" priority="96">
      <formula>IF(AND(L25&lt;&gt;0,L26&lt;=1),TRUE,FALSE)</formula>
    </cfRule>
  </conditionalFormatting>
  <conditionalFormatting sqref="L26">
    <cfRule type="expression" dxfId="96" priority="95">
      <formula>IF(AND(L25&lt;&gt;0,L26&lt;=1),TRUE,FALSE)</formula>
    </cfRule>
  </conditionalFormatting>
  <conditionalFormatting sqref="L26">
    <cfRule type="expression" dxfId="95" priority="94">
      <formula>IF(AND(L25&lt;&gt;0,L26&lt;=1),TRUE,FALSE)</formula>
    </cfRule>
  </conditionalFormatting>
  <conditionalFormatting sqref="M26">
    <cfRule type="expression" dxfId="94" priority="93">
      <formula>IF(AND(M25&lt;&gt;0,M26&lt;=1),TRUE,FALSE)</formula>
    </cfRule>
  </conditionalFormatting>
  <conditionalFormatting sqref="M26">
    <cfRule type="expression" dxfId="93" priority="92">
      <formula>IF(AND(M25&lt;&gt;0,M26&lt;=1),TRUE,FALSE)</formula>
    </cfRule>
  </conditionalFormatting>
  <conditionalFormatting sqref="M26">
    <cfRule type="expression" dxfId="92" priority="91">
      <formula>IF(AND(M25&lt;&gt;0,M26&lt;=1),TRUE,FALSE)</formula>
    </cfRule>
  </conditionalFormatting>
  <conditionalFormatting sqref="N26">
    <cfRule type="expression" dxfId="91" priority="90">
      <formula>IF(AND(N25&lt;&gt;0,N26&lt;=1),TRUE,FALSE)</formula>
    </cfRule>
  </conditionalFormatting>
  <conditionalFormatting sqref="N26">
    <cfRule type="expression" dxfId="90" priority="89">
      <formula>IF(AND(N25&lt;&gt;0,N26&lt;=1),TRUE,FALSE)</formula>
    </cfRule>
  </conditionalFormatting>
  <conditionalFormatting sqref="N26">
    <cfRule type="expression" dxfId="89" priority="88">
      <formula>IF(AND(N25&lt;&gt;0,N26&lt;=1),TRUE,FALSE)</formula>
    </cfRule>
  </conditionalFormatting>
  <conditionalFormatting sqref="O26">
    <cfRule type="expression" dxfId="88" priority="87">
      <formula>IF(AND(O25&lt;&gt;0,O26&lt;=1),TRUE,FALSE)</formula>
    </cfRule>
  </conditionalFormatting>
  <conditionalFormatting sqref="O26">
    <cfRule type="expression" dxfId="87" priority="86">
      <formula>IF(AND(O25&lt;&gt;0,O26&lt;=1),TRUE,FALSE)</formula>
    </cfRule>
  </conditionalFormatting>
  <conditionalFormatting sqref="O26">
    <cfRule type="expression" dxfId="86" priority="85">
      <formula>IF(AND(O25&lt;&gt;0,O26&lt;=1),TRUE,FALSE)</formula>
    </cfRule>
  </conditionalFormatting>
  <conditionalFormatting sqref="P26">
    <cfRule type="expression" dxfId="85" priority="84">
      <formula>IF(AND(P25&lt;&gt;0,P26&lt;=1),TRUE,FALSE)</formula>
    </cfRule>
  </conditionalFormatting>
  <conditionalFormatting sqref="P26">
    <cfRule type="expression" dxfId="84" priority="83">
      <formula>IF(AND(P25&lt;&gt;0,P26&lt;=1),TRUE,FALSE)</formula>
    </cfRule>
  </conditionalFormatting>
  <conditionalFormatting sqref="P26">
    <cfRule type="expression" dxfId="83" priority="82">
      <formula>IF(AND(P25&lt;&gt;0,P26&lt;=1),TRUE,FALSE)</formula>
    </cfRule>
  </conditionalFormatting>
  <conditionalFormatting sqref="Q26">
    <cfRule type="expression" dxfId="82" priority="81">
      <formula>IF(AND(Q25&lt;&gt;0,Q26&lt;=1),TRUE,FALSE)</formula>
    </cfRule>
  </conditionalFormatting>
  <conditionalFormatting sqref="Q26">
    <cfRule type="expression" dxfId="81" priority="80">
      <formula>IF(AND(Q25&lt;&gt;0,Q26&lt;=1),TRUE,FALSE)</formula>
    </cfRule>
  </conditionalFormatting>
  <conditionalFormatting sqref="Q26">
    <cfRule type="expression" dxfId="80" priority="79">
      <formula>IF(AND(Q25&lt;&gt;0,Q26&lt;=1),TRUE,FALSE)</formula>
    </cfRule>
  </conditionalFormatting>
  <conditionalFormatting sqref="R26">
    <cfRule type="expression" dxfId="79" priority="78">
      <formula>IF(AND(R25&lt;&gt;0,R26&lt;=1),TRUE,FALSE)</formula>
    </cfRule>
  </conditionalFormatting>
  <conditionalFormatting sqref="R26">
    <cfRule type="expression" dxfId="78" priority="77">
      <formula>IF(AND(R25&lt;&gt;0,R26&lt;=1),TRUE,FALSE)</formula>
    </cfRule>
  </conditionalFormatting>
  <conditionalFormatting sqref="R26">
    <cfRule type="expression" dxfId="77" priority="76">
      <formula>IF(AND(R25&lt;&gt;0,R26&lt;=1),TRUE,FALSE)</formula>
    </cfRule>
  </conditionalFormatting>
  <conditionalFormatting sqref="S26">
    <cfRule type="expression" dxfId="76" priority="75">
      <formula>IF(AND(S25&lt;&gt;0,S26&lt;=1),TRUE,FALSE)</formula>
    </cfRule>
  </conditionalFormatting>
  <conditionalFormatting sqref="S26">
    <cfRule type="expression" dxfId="75" priority="74">
      <formula>IF(AND(S25&lt;&gt;0,S26&lt;=1),TRUE,FALSE)</formula>
    </cfRule>
  </conditionalFormatting>
  <conditionalFormatting sqref="S26">
    <cfRule type="expression" dxfId="74" priority="73">
      <formula>IF(AND(S25&lt;&gt;0,S26&lt;=1),TRUE,FALSE)</formula>
    </cfRule>
  </conditionalFormatting>
  <conditionalFormatting sqref="T26">
    <cfRule type="expression" dxfId="73" priority="72">
      <formula>IF(AND(T25&lt;&gt;0,T26&lt;=1),TRUE,FALSE)</formula>
    </cfRule>
  </conditionalFormatting>
  <conditionalFormatting sqref="T26">
    <cfRule type="expression" dxfId="72" priority="71">
      <formula>IF(AND(T25&lt;&gt;0,T26&lt;=1),TRUE,FALSE)</formula>
    </cfRule>
  </conditionalFormatting>
  <conditionalFormatting sqref="T26">
    <cfRule type="expression" dxfId="71" priority="70">
      <formula>IF(AND(T25&lt;&gt;0,T26&lt;=1),TRUE,FALSE)</formula>
    </cfRule>
  </conditionalFormatting>
  <conditionalFormatting sqref="U26">
    <cfRule type="expression" dxfId="70" priority="69">
      <formula>IF(AND(U25&lt;&gt;0,U26&lt;=1),TRUE,FALSE)</formula>
    </cfRule>
  </conditionalFormatting>
  <conditionalFormatting sqref="U26">
    <cfRule type="expression" dxfId="69" priority="68">
      <formula>IF(AND(U25&lt;&gt;0,U26&lt;=1),TRUE,FALSE)</formula>
    </cfRule>
  </conditionalFormatting>
  <conditionalFormatting sqref="U26">
    <cfRule type="expression" dxfId="68" priority="67">
      <formula>IF(AND(U25&lt;&gt;0,U26&lt;=1),TRUE,FALSE)</formula>
    </cfRule>
  </conditionalFormatting>
  <conditionalFormatting sqref="V26">
    <cfRule type="expression" dxfId="67" priority="66">
      <formula>IF(AND(V25&lt;&gt;0,V26&lt;=1),TRUE,FALSE)</formula>
    </cfRule>
  </conditionalFormatting>
  <conditionalFormatting sqref="V26">
    <cfRule type="expression" dxfId="66" priority="65">
      <formula>IF(AND(V25&lt;&gt;0,V26&lt;=1),TRUE,FALSE)</formula>
    </cfRule>
  </conditionalFormatting>
  <conditionalFormatting sqref="V26">
    <cfRule type="expression" dxfId="65" priority="64">
      <formula>IF(AND(V25&lt;&gt;0,V26&lt;=1),TRUE,FALSE)</formula>
    </cfRule>
  </conditionalFormatting>
  <conditionalFormatting sqref="S24">
    <cfRule type="expression" dxfId="64" priority="63">
      <formula>IF(AND(S23&lt;&gt;0,S24&lt;=1),TRUE,FALSE)</formula>
    </cfRule>
  </conditionalFormatting>
  <conditionalFormatting sqref="S24">
    <cfRule type="expression" dxfId="63" priority="62">
      <formula>IF(AND(S23&lt;&gt;0,S24&lt;=1),TRUE,FALSE)</formula>
    </cfRule>
  </conditionalFormatting>
  <conditionalFormatting sqref="S24">
    <cfRule type="expression" dxfId="62" priority="61">
      <formula>IF(AND(S23&lt;&gt;0,S24&lt;=1),TRUE,FALSE)</formula>
    </cfRule>
  </conditionalFormatting>
  <conditionalFormatting sqref="T24">
    <cfRule type="expression" dxfId="61" priority="60">
      <formula>IF(AND(T23&lt;&gt;0,T24&lt;=1),TRUE,FALSE)</formula>
    </cfRule>
  </conditionalFormatting>
  <conditionalFormatting sqref="T24">
    <cfRule type="expression" dxfId="60" priority="59">
      <formula>IF(AND(T23&lt;&gt;0,T24&lt;=1),TRUE,FALSE)</formula>
    </cfRule>
  </conditionalFormatting>
  <conditionalFormatting sqref="T24">
    <cfRule type="expression" dxfId="59" priority="58">
      <formula>IF(AND(T23&lt;&gt;0,T24&lt;=1),TRUE,FALSE)</formula>
    </cfRule>
  </conditionalFormatting>
  <conditionalFormatting sqref="U24">
    <cfRule type="expression" dxfId="58" priority="57">
      <formula>IF(AND(U23&lt;&gt;0,U24&lt;=1),TRUE,FALSE)</formula>
    </cfRule>
  </conditionalFormatting>
  <conditionalFormatting sqref="U24">
    <cfRule type="expression" dxfId="57" priority="56">
      <formula>IF(AND(U23&lt;&gt;0,U24&lt;=1),TRUE,FALSE)</formula>
    </cfRule>
  </conditionalFormatting>
  <conditionalFormatting sqref="U24">
    <cfRule type="expression" dxfId="56" priority="55">
      <formula>IF(AND(U23&lt;&gt;0,U24&lt;=1),TRUE,FALSE)</formula>
    </cfRule>
  </conditionalFormatting>
  <conditionalFormatting sqref="V24">
    <cfRule type="expression" dxfId="55" priority="54">
      <formula>IF(AND(V23&lt;&gt;0,V24&lt;=1),TRUE,FALSE)</formula>
    </cfRule>
  </conditionalFormatting>
  <conditionalFormatting sqref="V24">
    <cfRule type="expression" dxfId="54" priority="53">
      <formula>IF(AND(V23&lt;&gt;0,V24&lt;=1),TRUE,FALSE)</formula>
    </cfRule>
  </conditionalFormatting>
  <conditionalFormatting sqref="V24">
    <cfRule type="expression" dxfId="53" priority="52">
      <formula>IF(AND(V23&lt;&gt;0,V24&lt;=1),TRUE,FALSE)</formula>
    </cfRule>
  </conditionalFormatting>
  <conditionalFormatting sqref="R22">
    <cfRule type="expression" dxfId="52" priority="51">
      <formula>IF(AND(R21&lt;&gt;0,R22&lt;=1),TRUE,FALSE)</formula>
    </cfRule>
  </conditionalFormatting>
  <conditionalFormatting sqref="R22">
    <cfRule type="expression" dxfId="51" priority="50">
      <formula>IF(AND(R21&lt;&gt;0,R22&lt;=1),TRUE,FALSE)</formula>
    </cfRule>
  </conditionalFormatting>
  <conditionalFormatting sqref="R22">
    <cfRule type="expression" dxfId="50" priority="49">
      <formula>IF(AND(R21&lt;&gt;0,R22&lt;=1),TRUE,FALSE)</formula>
    </cfRule>
  </conditionalFormatting>
  <conditionalFormatting sqref="S22">
    <cfRule type="expression" dxfId="49" priority="48">
      <formula>IF(AND(S21&lt;&gt;0,S22&lt;=1),TRUE,FALSE)</formula>
    </cfRule>
  </conditionalFormatting>
  <conditionalFormatting sqref="S22">
    <cfRule type="expression" dxfId="48" priority="47">
      <formula>IF(AND(S21&lt;&gt;0,S22&lt;=1),TRUE,FALSE)</formula>
    </cfRule>
  </conditionalFormatting>
  <conditionalFormatting sqref="S22">
    <cfRule type="expression" dxfId="47" priority="46">
      <formula>IF(AND(S21&lt;&gt;0,S22&lt;=1),TRUE,FALSE)</formula>
    </cfRule>
  </conditionalFormatting>
  <conditionalFormatting sqref="T22">
    <cfRule type="expression" dxfId="46" priority="45">
      <formula>IF(AND(T21&lt;&gt;0,T22&lt;=1),TRUE,FALSE)</formula>
    </cfRule>
  </conditionalFormatting>
  <conditionalFormatting sqref="T22">
    <cfRule type="expression" dxfId="45" priority="44">
      <formula>IF(AND(T21&lt;&gt;0,T22&lt;=1),TRUE,FALSE)</formula>
    </cfRule>
  </conditionalFormatting>
  <conditionalFormatting sqref="T22">
    <cfRule type="expression" dxfId="44" priority="43">
      <formula>IF(AND(T21&lt;&gt;0,T22&lt;=1),TRUE,FALSE)</formula>
    </cfRule>
  </conditionalFormatting>
  <conditionalFormatting sqref="U22">
    <cfRule type="expression" dxfId="43" priority="42">
      <formula>IF(AND(U21&lt;&gt;0,U22&lt;=1),TRUE,FALSE)</formula>
    </cfRule>
  </conditionalFormatting>
  <conditionalFormatting sqref="U22">
    <cfRule type="expression" dxfId="42" priority="41">
      <formula>IF(AND(U21&lt;&gt;0,U22&lt;=1),TRUE,FALSE)</formula>
    </cfRule>
  </conditionalFormatting>
  <conditionalFormatting sqref="U22">
    <cfRule type="expression" dxfId="41" priority="40">
      <formula>IF(AND(U21&lt;&gt;0,U22&lt;=1),TRUE,FALSE)</formula>
    </cfRule>
  </conditionalFormatting>
  <conditionalFormatting sqref="V22">
    <cfRule type="expression" dxfId="40" priority="39">
      <formula>IF(AND(V21&lt;&gt;0,V22&lt;=1),TRUE,FALSE)</formula>
    </cfRule>
  </conditionalFormatting>
  <conditionalFormatting sqref="V22">
    <cfRule type="expression" dxfId="39" priority="38">
      <formula>IF(AND(V21&lt;&gt;0,V22&lt;=1),TRUE,FALSE)</formula>
    </cfRule>
  </conditionalFormatting>
  <conditionalFormatting sqref="V22">
    <cfRule type="expression" dxfId="38" priority="37">
      <formula>IF(AND(V21&lt;&gt;0,V22&lt;=1),TRUE,FALSE)</formula>
    </cfRule>
  </conditionalFormatting>
  <conditionalFormatting sqref="R20">
    <cfRule type="expression" dxfId="37" priority="36">
      <formula>IF(AND(R19&lt;&gt;0,R20&lt;=1),TRUE,FALSE)</formula>
    </cfRule>
  </conditionalFormatting>
  <conditionalFormatting sqref="R20">
    <cfRule type="expression" dxfId="36" priority="35">
      <formula>IF(AND(R19&lt;&gt;0,R20&lt;=1),TRUE,FALSE)</formula>
    </cfRule>
  </conditionalFormatting>
  <conditionalFormatting sqref="R20">
    <cfRule type="expression" dxfId="35" priority="34">
      <formula>IF(AND(R19&lt;&gt;0,R20&lt;=1),TRUE,FALSE)</formula>
    </cfRule>
  </conditionalFormatting>
  <conditionalFormatting sqref="S20">
    <cfRule type="expression" dxfId="34" priority="33">
      <formula>IF(AND(S19&lt;&gt;0,S20&lt;=1),TRUE,FALSE)</formula>
    </cfRule>
  </conditionalFormatting>
  <conditionalFormatting sqref="S20">
    <cfRule type="expression" dxfId="33" priority="32">
      <formula>IF(AND(S19&lt;&gt;0,S20&lt;=1),TRUE,FALSE)</formula>
    </cfRule>
  </conditionalFormatting>
  <conditionalFormatting sqref="S20">
    <cfRule type="expression" dxfId="32" priority="31">
      <formula>IF(AND(S19&lt;&gt;0,S20&lt;=1),TRUE,FALSE)</formula>
    </cfRule>
  </conditionalFormatting>
  <conditionalFormatting sqref="T20">
    <cfRule type="expression" dxfId="31" priority="30">
      <formula>IF(AND(T19&lt;&gt;0,T20&lt;=1),TRUE,FALSE)</formula>
    </cfRule>
  </conditionalFormatting>
  <conditionalFormatting sqref="T20">
    <cfRule type="expression" dxfId="30" priority="29">
      <formula>IF(AND(T19&lt;&gt;0,T20&lt;=1),TRUE,FALSE)</formula>
    </cfRule>
  </conditionalFormatting>
  <conditionalFormatting sqref="T20">
    <cfRule type="expression" dxfId="29" priority="28">
      <formula>IF(AND(T19&lt;&gt;0,T20&lt;=1),TRUE,FALSE)</formula>
    </cfRule>
  </conditionalFormatting>
  <conditionalFormatting sqref="U20">
    <cfRule type="expression" dxfId="28" priority="27">
      <formula>IF(AND(U19&lt;&gt;0,U20&lt;=1),TRUE,FALSE)</formula>
    </cfRule>
  </conditionalFormatting>
  <conditionalFormatting sqref="U20">
    <cfRule type="expression" dxfId="27" priority="26">
      <formula>IF(AND(U19&lt;&gt;0,U20&lt;=1),TRUE,FALSE)</formula>
    </cfRule>
  </conditionalFormatting>
  <conditionalFormatting sqref="U20">
    <cfRule type="expression" dxfId="26" priority="25">
      <formula>IF(AND(U19&lt;&gt;0,U20&lt;=1),TRUE,FALSE)</formula>
    </cfRule>
  </conditionalFormatting>
  <conditionalFormatting sqref="V20">
    <cfRule type="expression" dxfId="25" priority="24">
      <formula>IF(AND(V19&lt;&gt;0,V20&lt;=1),TRUE,FALSE)</formula>
    </cfRule>
  </conditionalFormatting>
  <conditionalFormatting sqref="V20">
    <cfRule type="expression" dxfId="24" priority="23">
      <formula>IF(AND(V19&lt;&gt;0,V20&lt;=1),TRUE,FALSE)</formula>
    </cfRule>
  </conditionalFormatting>
  <conditionalFormatting sqref="V20">
    <cfRule type="expression" dxfId="23" priority="22">
      <formula>IF(AND(V19&lt;&gt;0,V20&lt;=1),TRUE,FALSE)</formula>
    </cfRule>
  </conditionalFormatting>
  <conditionalFormatting sqref="V18">
    <cfRule type="expression" dxfId="22" priority="21">
      <formula>IF(AND(V17&lt;&gt;0,V18&lt;=1),TRUE,FALSE)</formula>
    </cfRule>
  </conditionalFormatting>
  <conditionalFormatting sqref="V18">
    <cfRule type="expression" dxfId="21" priority="20">
      <formula>IF(AND(V17&lt;&gt;0,V18&lt;=1),TRUE,FALSE)</formula>
    </cfRule>
  </conditionalFormatting>
  <conditionalFormatting sqref="V18">
    <cfRule type="expression" dxfId="20" priority="19">
      <formula>IF(AND(V17&lt;&gt;0,V18&lt;=1),TRUE,FALSE)</formula>
    </cfRule>
  </conditionalFormatting>
  <conditionalFormatting sqref="F28">
    <cfRule type="expression" dxfId="19" priority="18">
      <formula>IF(AND(F27&lt;&gt;0,F28&lt;=1),TRUE,FALSE)</formula>
    </cfRule>
  </conditionalFormatting>
  <conditionalFormatting sqref="F28">
    <cfRule type="expression" dxfId="18" priority="17">
      <formula>IF(AND(F27&lt;&gt;0,F28&lt;=1),TRUE,FALSE)</formula>
    </cfRule>
  </conditionalFormatting>
  <conditionalFormatting sqref="F28">
    <cfRule type="expression" dxfId="17" priority="16">
      <formula>IF(AND(F27&lt;&gt;0,F28&lt;=1),TRUE,FALSE)</formula>
    </cfRule>
  </conditionalFormatting>
  <conditionalFormatting sqref="E12">
    <cfRule type="expression" dxfId="16" priority="15">
      <formula>IF(AND(E11&lt;&gt;0,E12&lt;=1),TRUE,FALSE)</formula>
    </cfRule>
  </conditionalFormatting>
  <conditionalFormatting sqref="E12">
    <cfRule type="expression" dxfId="15" priority="14">
      <formula>IF(AND(E11&lt;&gt;0,E12&lt;=1),TRUE,FALSE)</formula>
    </cfRule>
  </conditionalFormatting>
  <conditionalFormatting sqref="E12">
    <cfRule type="expression" dxfId="14" priority="13">
      <formula>IF(AND(E11&lt;&gt;0,E12&lt;=1),TRUE,FALSE)</formula>
    </cfRule>
  </conditionalFormatting>
  <conditionalFormatting sqref="F12">
    <cfRule type="expression" dxfId="13" priority="12">
      <formula>IF(AND(F11&lt;&gt;0,F12&lt;=1),TRUE,FALSE)</formula>
    </cfRule>
  </conditionalFormatting>
  <conditionalFormatting sqref="F12">
    <cfRule type="expression" dxfId="12" priority="11">
      <formula>IF(AND(F11&lt;&gt;0,F12&lt;=1),TRUE,FALSE)</formula>
    </cfRule>
  </conditionalFormatting>
  <conditionalFormatting sqref="F12">
    <cfRule type="expression" dxfId="11" priority="10">
      <formula>IF(AND(F11&lt;&gt;0,F12&lt;=1),TRUE,FALSE)</formula>
    </cfRule>
  </conditionalFormatting>
  <conditionalFormatting sqref="G12">
    <cfRule type="expression" dxfId="10" priority="9">
      <formula>IF(AND(G11&lt;&gt;0,G12&lt;=1),TRUE,FALSE)</formula>
    </cfRule>
  </conditionalFormatting>
  <conditionalFormatting sqref="G12">
    <cfRule type="expression" dxfId="9" priority="8">
      <formula>IF(AND(G11&lt;&gt;0,G12&lt;=1),TRUE,FALSE)</formula>
    </cfRule>
  </conditionalFormatting>
  <conditionalFormatting sqref="G12">
    <cfRule type="expression" dxfId="8" priority="7">
      <formula>IF(AND(G11&lt;&gt;0,G12&lt;=1),TRUE,FALSE)</formula>
    </cfRule>
  </conditionalFormatting>
  <conditionalFormatting sqref="J26">
    <cfRule type="expression" dxfId="7" priority="6">
      <formula>IF(AND(J25&lt;&gt;0,J26&lt;=1),TRUE,FALSE)</formula>
    </cfRule>
  </conditionalFormatting>
  <conditionalFormatting sqref="J26">
    <cfRule type="expression" dxfId="6" priority="5">
      <formula>IF(AND(J25&lt;&gt;0,J26&lt;=1),TRUE,FALSE)</formula>
    </cfRule>
  </conditionalFormatting>
  <conditionalFormatting sqref="J26">
    <cfRule type="expression" dxfId="5" priority="4">
      <formula>IF(AND(J25&lt;&gt;0,J26&lt;=1),TRUE,FALSE)</formula>
    </cfRule>
  </conditionalFormatting>
  <conditionalFormatting sqref="M12">
    <cfRule type="expression" dxfId="4" priority="3">
      <formula>IF(AND(M11&lt;&gt;0,M12&lt;=1),TRUE,FALSE)</formula>
    </cfRule>
  </conditionalFormatting>
  <conditionalFormatting sqref="M12">
    <cfRule type="expression" dxfId="3" priority="2">
      <formula>IF(AND(M11&lt;&gt;0,M12&lt;=1),TRUE,FALSE)</formula>
    </cfRule>
  </conditionalFormatting>
  <conditionalFormatting sqref="M12">
    <cfRule type="expression" dxfId="2" priority="1">
      <formula>IF(AND(M11&lt;&gt;0,M12&lt;=1),TRUE,FALSE)</formula>
    </cfRule>
  </conditionalFormatting>
  <pageMargins left="0.78740157480314998" right="0.70866141732283505" top="0.98425196850393704" bottom="0.70866141732283505" header="0.39370078740157499" footer="0.196850393700787"/>
  <pageSetup paperSize="9" scale="46" orientation="landscape"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&amp;A&amp;R&amp;G&amp;C&amp;6HMAS
08/12/2025</oddFooter>
  </headerFooter>
  <rowBreaks count="1" manualBreakCount="1">
    <brk id="50" max="16"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V122"/>
  <sheetViews>
    <sheetView tabSelected="1" view="pageLayout" zoomScaleNormal="100" zoomScaleSheetLayoutView="100" workbookViewId="0">
      <selection sqref="A1:D1"/>
    </sheetView>
  </sheetViews>
  <sheetFormatPr defaultColWidth="9.140625" defaultRowHeight="12.75" x14ac:dyDescent="0.2"/>
  <cols>
    <col min="1" max="1" width="4.140625" style="7" customWidth="1"/>
    <col min="2" max="2" width="9.42578125" style="7" bestFit="1" customWidth="1"/>
    <col min="3" max="3" width="7.42578125" style="7" customWidth="1"/>
    <col min="4" max="4" width="6.5703125" style="7" bestFit="1" customWidth="1"/>
    <col min="5" max="5" width="61" style="7" customWidth="1"/>
    <col min="6" max="6" width="8.7109375" style="7" bestFit="1" customWidth="1"/>
    <col min="7" max="7" width="4" style="7" bestFit="1" customWidth="1"/>
    <col min="8" max="8" width="13.28515625" style="7" customWidth="1"/>
    <col min="9" max="9" width="22.28515625" style="7" customWidth="1"/>
    <col min="10" max="10" width="5.140625" style="7" customWidth="1"/>
    <col min="11" max="11" width="8.42578125" style="84" customWidth="1"/>
    <col min="12" max="14" width="9.140625" style="84"/>
    <col min="15" max="16" width="11.42578125" style="84" customWidth="1"/>
    <col min="17" max="20" width="9.140625" style="84"/>
    <col min="21" max="21" width="8.42578125" style="84" customWidth="1"/>
    <col min="22" max="22" width="11.42578125" style="84" hidden="1" customWidth="1"/>
    <col min="23" max="23" width="11.42578125" style="84" customWidth="1"/>
    <col min="24" max="16384" width="9.140625" style="84"/>
  </cols>
  <sheetData>
    <row r="1" spans="1:22" ht="13.5" thickBot="1" x14ac:dyDescent="0.25">
      <c r="A1" s="245" t="s">
        <v>4621</v>
      </c>
      <c r="B1" s="245"/>
      <c r="C1" s="245"/>
      <c r="D1" s="245"/>
      <c r="E1" s="245"/>
      <c r="F1" s="245"/>
      <c r="G1" s="245"/>
      <c r="H1" s="82"/>
      <c r="I1" s="82"/>
      <c r="J1" s="82"/>
      <c r="K1" s="83"/>
      <c r="U1" s="83"/>
    </row>
    <row r="2" spans="1:22" ht="30" customHeight="1" x14ac:dyDescent="0.2">
      <c r="A2" s="264" t="s">
        <v>4769</v>
      </c>
      <c r="B2" s="264"/>
      <c r="C2" s="264"/>
      <c r="D2" s="264"/>
      <c r="E2" s="264"/>
      <c r="F2" s="264"/>
      <c r="G2" s="264"/>
      <c r="H2" s="85"/>
      <c r="I2" s="85"/>
      <c r="J2" s="85"/>
      <c r="K2" s="86"/>
      <c r="U2" s="86"/>
      <c r="V2" s="87" t="s">
        <v>71</v>
      </c>
    </row>
    <row r="3" spans="1:22" ht="36" customHeight="1" x14ac:dyDescent="0.2">
      <c r="A3" s="264" t="s">
        <v>4770</v>
      </c>
      <c r="B3" s="264"/>
      <c r="C3" s="264"/>
      <c r="D3" s="264"/>
      <c r="E3" s="264"/>
      <c r="F3" s="264"/>
      <c r="G3" s="264"/>
      <c r="H3" s="85"/>
      <c r="I3" s="85"/>
      <c r="J3" s="85"/>
      <c r="K3" s="86"/>
      <c r="U3" s="86"/>
      <c r="V3" s="87"/>
    </row>
    <row r="4" spans="1:22" x14ac:dyDescent="0.2">
      <c r="A4" s="200" t="s">
        <v>4622</v>
      </c>
      <c r="B4" s="201" t="s">
        <v>43</v>
      </c>
      <c r="C4" s="201" t="s">
        <v>42</v>
      </c>
      <c r="D4" s="201" t="s">
        <v>4623</v>
      </c>
      <c r="E4" s="201" t="s">
        <v>3</v>
      </c>
      <c r="F4" s="201" t="s">
        <v>46</v>
      </c>
      <c r="G4" s="201" t="s">
        <v>44</v>
      </c>
      <c r="H4" s="201" t="s">
        <v>4624</v>
      </c>
      <c r="I4" s="202" t="s">
        <v>4625</v>
      </c>
      <c r="J4" s="2"/>
      <c r="K4" s="88"/>
      <c r="U4" s="88"/>
      <c r="V4" s="87" t="s">
        <v>85</v>
      </c>
    </row>
    <row r="5" spans="1:22" x14ac:dyDescent="0.2">
      <c r="A5" s="203">
        <v>1</v>
      </c>
      <c r="B5" s="204" t="s">
        <v>3397</v>
      </c>
      <c r="C5" s="204" t="s">
        <v>3828</v>
      </c>
      <c r="D5" s="205">
        <v>45809</v>
      </c>
      <c r="E5" s="204" t="s">
        <v>3829</v>
      </c>
      <c r="F5" s="206">
        <v>199</v>
      </c>
      <c r="G5" s="204" t="s">
        <v>71</v>
      </c>
      <c r="H5" s="204" t="s">
        <v>4626</v>
      </c>
      <c r="I5" s="207" t="s">
        <v>50</v>
      </c>
      <c r="J5" s="89"/>
      <c r="K5" s="90"/>
      <c r="U5" s="90"/>
      <c r="V5" s="87" t="s">
        <v>114</v>
      </c>
    </row>
    <row r="6" spans="1:22" x14ac:dyDescent="0.2">
      <c r="A6" s="208">
        <v>2</v>
      </c>
      <c r="B6" s="209" t="s">
        <v>3397</v>
      </c>
      <c r="C6" s="209" t="s">
        <v>3422</v>
      </c>
      <c r="D6" s="210">
        <v>45809</v>
      </c>
      <c r="E6" s="209" t="s">
        <v>3423</v>
      </c>
      <c r="F6" s="211">
        <v>90.3</v>
      </c>
      <c r="G6" s="209" t="s">
        <v>71</v>
      </c>
      <c r="H6" s="209" t="s">
        <v>4626</v>
      </c>
      <c r="I6" s="212" t="s">
        <v>50</v>
      </c>
      <c r="J6" s="91"/>
      <c r="K6" s="92"/>
      <c r="U6" s="90"/>
      <c r="V6" s="87" t="s">
        <v>4062</v>
      </c>
    </row>
    <row r="7" spans="1:22" x14ac:dyDescent="0.2">
      <c r="A7" s="203">
        <v>3</v>
      </c>
      <c r="B7" s="204" t="s">
        <v>3397</v>
      </c>
      <c r="C7" s="204" t="s">
        <v>3935</v>
      </c>
      <c r="D7" s="205">
        <v>45809</v>
      </c>
      <c r="E7" s="204" t="s">
        <v>3936</v>
      </c>
      <c r="F7" s="206">
        <v>10.29</v>
      </c>
      <c r="G7" s="204" t="s">
        <v>71</v>
      </c>
      <c r="H7" s="204" t="s">
        <v>4626</v>
      </c>
      <c r="I7" s="207" t="s">
        <v>50</v>
      </c>
      <c r="J7" s="4"/>
      <c r="K7" s="90"/>
      <c r="U7" s="90"/>
      <c r="V7" s="87" t="s">
        <v>4627</v>
      </c>
    </row>
    <row r="8" spans="1:22" ht="22.5" x14ac:dyDescent="0.2">
      <c r="A8" s="208">
        <v>4</v>
      </c>
      <c r="B8" s="209" t="s">
        <v>3397</v>
      </c>
      <c r="C8" s="209" t="s">
        <v>3541</v>
      </c>
      <c r="D8" s="210">
        <v>45809</v>
      </c>
      <c r="E8" s="209" t="s">
        <v>3542</v>
      </c>
      <c r="F8" s="211">
        <v>214.53</v>
      </c>
      <c r="G8" s="209" t="s">
        <v>71</v>
      </c>
      <c r="H8" s="209" t="s">
        <v>4626</v>
      </c>
      <c r="I8" s="212" t="s">
        <v>50</v>
      </c>
      <c r="J8" s="4"/>
      <c r="K8" s="90"/>
      <c r="U8" s="90"/>
      <c r="V8" s="87"/>
    </row>
    <row r="9" spans="1:22" ht="22.5" x14ac:dyDescent="0.2">
      <c r="A9" s="203">
        <v>5</v>
      </c>
      <c r="B9" s="204" t="s">
        <v>3397</v>
      </c>
      <c r="C9" s="204" t="s">
        <v>3824</v>
      </c>
      <c r="D9" s="205">
        <v>45809</v>
      </c>
      <c r="E9" s="204" t="s">
        <v>3825</v>
      </c>
      <c r="F9" s="206">
        <v>1005.99</v>
      </c>
      <c r="G9" s="204" t="s">
        <v>71</v>
      </c>
      <c r="H9" s="204" t="s">
        <v>4626</v>
      </c>
      <c r="I9" s="207" t="s">
        <v>50</v>
      </c>
      <c r="J9" s="4"/>
      <c r="K9" s="90"/>
      <c r="U9" s="90"/>
      <c r="V9" s="87"/>
    </row>
    <row r="10" spans="1:22" ht="22.5" x14ac:dyDescent="0.2">
      <c r="A10" s="208">
        <v>6</v>
      </c>
      <c r="B10" s="209" t="s">
        <v>3397</v>
      </c>
      <c r="C10" s="209" t="s">
        <v>3830</v>
      </c>
      <c r="D10" s="210">
        <v>45809</v>
      </c>
      <c r="E10" s="209" t="s">
        <v>3831</v>
      </c>
      <c r="F10" s="211">
        <v>576.99</v>
      </c>
      <c r="G10" s="209" t="s">
        <v>71</v>
      </c>
      <c r="H10" s="209" t="s">
        <v>4626</v>
      </c>
      <c r="I10" s="212" t="s">
        <v>50</v>
      </c>
      <c r="J10" s="4"/>
      <c r="K10" s="90"/>
      <c r="U10" s="90"/>
      <c r="V10" s="87" t="s">
        <v>3142</v>
      </c>
    </row>
    <row r="11" spans="1:22" ht="22.5" x14ac:dyDescent="0.2">
      <c r="A11" s="203">
        <v>7</v>
      </c>
      <c r="B11" s="204" t="s">
        <v>3397</v>
      </c>
      <c r="C11" s="204" t="s">
        <v>3955</v>
      </c>
      <c r="D11" s="205">
        <v>45809</v>
      </c>
      <c r="E11" s="204" t="s">
        <v>3956</v>
      </c>
      <c r="F11" s="206">
        <v>137.15</v>
      </c>
      <c r="G11" s="204" t="s">
        <v>71</v>
      </c>
      <c r="H11" s="204" t="s">
        <v>4626</v>
      </c>
      <c r="I11" s="207" t="s">
        <v>50</v>
      </c>
      <c r="K11" s="90"/>
    </row>
    <row r="12" spans="1:22" ht="22.5" x14ac:dyDescent="0.2">
      <c r="A12" s="208">
        <v>8</v>
      </c>
      <c r="B12" s="209" t="s">
        <v>3397</v>
      </c>
      <c r="C12" s="209" t="s">
        <v>3396</v>
      </c>
      <c r="D12" s="210">
        <v>45809</v>
      </c>
      <c r="E12" s="209" t="s">
        <v>3398</v>
      </c>
      <c r="F12" s="211">
        <v>136.24</v>
      </c>
      <c r="G12" s="209" t="s">
        <v>131</v>
      </c>
      <c r="H12" s="209" t="s">
        <v>4626</v>
      </c>
      <c r="I12" s="212" t="s">
        <v>50</v>
      </c>
      <c r="K12" s="90"/>
    </row>
    <row r="13" spans="1:22" x14ac:dyDescent="0.2">
      <c r="A13" s="203">
        <v>9</v>
      </c>
      <c r="B13" s="204" t="s">
        <v>3397</v>
      </c>
      <c r="C13" s="204" t="s">
        <v>3957</v>
      </c>
      <c r="D13" s="205">
        <v>45809</v>
      </c>
      <c r="E13" s="204" t="s">
        <v>3958</v>
      </c>
      <c r="F13" s="206">
        <v>3.75</v>
      </c>
      <c r="G13" s="204" t="s">
        <v>71</v>
      </c>
      <c r="H13" s="204" t="s">
        <v>4626</v>
      </c>
      <c r="I13" s="207" t="s">
        <v>50</v>
      </c>
      <c r="K13" s="90"/>
    </row>
    <row r="14" spans="1:22" x14ac:dyDescent="0.2">
      <c r="A14" s="208">
        <v>10</v>
      </c>
      <c r="B14" s="209" t="s">
        <v>3397</v>
      </c>
      <c r="C14" s="209" t="s">
        <v>4067</v>
      </c>
      <c r="D14" s="210">
        <v>45809</v>
      </c>
      <c r="E14" s="209" t="s">
        <v>4068</v>
      </c>
      <c r="F14" s="211">
        <v>46.3</v>
      </c>
      <c r="G14" s="209" t="s">
        <v>3866</v>
      </c>
      <c r="H14" s="209" t="s">
        <v>4626</v>
      </c>
      <c r="I14" s="212" t="s">
        <v>50</v>
      </c>
      <c r="K14" s="90"/>
      <c r="U14" s="90"/>
      <c r="V14" s="87" t="s">
        <v>4628</v>
      </c>
    </row>
    <row r="15" spans="1:22" x14ac:dyDescent="0.2">
      <c r="A15" s="203">
        <v>11</v>
      </c>
      <c r="B15" s="204" t="s">
        <v>3397</v>
      </c>
      <c r="C15" s="204" t="s">
        <v>4070</v>
      </c>
      <c r="D15" s="205">
        <v>45809</v>
      </c>
      <c r="E15" s="204" t="s">
        <v>4071</v>
      </c>
      <c r="F15" s="206">
        <v>29.1</v>
      </c>
      <c r="G15" s="204" t="s">
        <v>3866</v>
      </c>
      <c r="H15" s="204" t="s">
        <v>4626</v>
      </c>
      <c r="I15" s="207" t="s">
        <v>50</v>
      </c>
      <c r="K15" s="90"/>
      <c r="U15" s="90"/>
      <c r="V15" s="87" t="s">
        <v>4629</v>
      </c>
    </row>
    <row r="16" spans="1:22" x14ac:dyDescent="0.2">
      <c r="A16" s="208">
        <v>12</v>
      </c>
      <c r="B16" s="209" t="s">
        <v>3397</v>
      </c>
      <c r="C16" s="209" t="s">
        <v>4073</v>
      </c>
      <c r="D16" s="210">
        <v>45809</v>
      </c>
      <c r="E16" s="209" t="s">
        <v>4074</v>
      </c>
      <c r="F16" s="211">
        <v>69.400000000000006</v>
      </c>
      <c r="G16" s="209" t="s">
        <v>3866</v>
      </c>
      <c r="H16" s="209" t="s">
        <v>4626</v>
      </c>
      <c r="I16" s="212" t="s">
        <v>50</v>
      </c>
      <c r="K16" s="90"/>
      <c r="U16" s="90"/>
      <c r="V16" s="87" t="s">
        <v>4630</v>
      </c>
    </row>
    <row r="17" spans="1:22" x14ac:dyDescent="0.2">
      <c r="A17" s="203">
        <v>13</v>
      </c>
      <c r="B17" s="204" t="s">
        <v>3397</v>
      </c>
      <c r="C17" s="204" t="s">
        <v>4075</v>
      </c>
      <c r="D17" s="205">
        <v>45809</v>
      </c>
      <c r="E17" s="204" t="s">
        <v>4076</v>
      </c>
      <c r="F17" s="206">
        <v>60.59</v>
      </c>
      <c r="G17" s="204" t="s">
        <v>3866</v>
      </c>
      <c r="H17" s="204" t="s">
        <v>4626</v>
      </c>
      <c r="I17" s="207" t="s">
        <v>50</v>
      </c>
      <c r="K17" s="90"/>
      <c r="U17" s="90"/>
      <c r="V17" s="87" t="s">
        <v>4631</v>
      </c>
    </row>
    <row r="18" spans="1:22" x14ac:dyDescent="0.2">
      <c r="A18" s="208">
        <v>14</v>
      </c>
      <c r="B18" s="209" t="s">
        <v>3397</v>
      </c>
      <c r="C18" s="209" t="s">
        <v>4078</v>
      </c>
      <c r="D18" s="210">
        <v>45809</v>
      </c>
      <c r="E18" s="209" t="s">
        <v>4079</v>
      </c>
      <c r="F18" s="211">
        <v>60.59</v>
      </c>
      <c r="G18" s="209" t="s">
        <v>3866</v>
      </c>
      <c r="H18" s="209" t="s">
        <v>4626</v>
      </c>
      <c r="I18" s="212" t="s">
        <v>50</v>
      </c>
      <c r="K18" s="90"/>
      <c r="U18" s="90"/>
      <c r="V18" s="87" t="s">
        <v>4632</v>
      </c>
    </row>
    <row r="19" spans="1:22" x14ac:dyDescent="0.2">
      <c r="A19" s="203">
        <v>15</v>
      </c>
      <c r="B19" s="204" t="s">
        <v>3397</v>
      </c>
      <c r="C19" s="204" t="s">
        <v>4080</v>
      </c>
      <c r="D19" s="205">
        <v>45809</v>
      </c>
      <c r="E19" s="204" t="s">
        <v>4081</v>
      </c>
      <c r="F19" s="206">
        <v>63</v>
      </c>
      <c r="G19" s="204" t="s">
        <v>3866</v>
      </c>
      <c r="H19" s="204" t="s">
        <v>4626</v>
      </c>
      <c r="I19" s="207" t="s">
        <v>50</v>
      </c>
      <c r="K19" s="90"/>
      <c r="U19" s="90"/>
      <c r="V19" s="87" t="s">
        <v>80</v>
      </c>
    </row>
    <row r="20" spans="1:22" x14ac:dyDescent="0.2">
      <c r="A20" s="208">
        <v>16</v>
      </c>
      <c r="B20" s="209" t="s">
        <v>3397</v>
      </c>
      <c r="C20" s="209" t="s">
        <v>4083</v>
      </c>
      <c r="D20" s="210">
        <v>45809</v>
      </c>
      <c r="E20" s="209" t="s">
        <v>4084</v>
      </c>
      <c r="F20" s="211">
        <v>41.8</v>
      </c>
      <c r="G20" s="209" t="s">
        <v>3866</v>
      </c>
      <c r="H20" s="209" t="s">
        <v>4626</v>
      </c>
      <c r="I20" s="212" t="s">
        <v>50</v>
      </c>
      <c r="K20" s="90"/>
      <c r="U20" s="90"/>
      <c r="V20" s="87" t="s">
        <v>4569</v>
      </c>
    </row>
    <row r="21" spans="1:22" ht="22.5" x14ac:dyDescent="0.2">
      <c r="A21" s="203">
        <v>17</v>
      </c>
      <c r="B21" s="204" t="s">
        <v>3397</v>
      </c>
      <c r="C21" s="204" t="s">
        <v>4435</v>
      </c>
      <c r="D21" s="205">
        <v>45809</v>
      </c>
      <c r="E21" s="204" t="s">
        <v>4436</v>
      </c>
      <c r="F21" s="206">
        <v>59.9</v>
      </c>
      <c r="G21" s="204" t="s">
        <v>3866</v>
      </c>
      <c r="H21" s="204" t="s">
        <v>4626</v>
      </c>
      <c r="I21" s="207" t="s">
        <v>50</v>
      </c>
      <c r="K21" s="90"/>
      <c r="U21" s="90"/>
      <c r="V21" s="87" t="s">
        <v>4633</v>
      </c>
    </row>
    <row r="22" spans="1:22" x14ac:dyDescent="0.2">
      <c r="A22" s="208">
        <v>18</v>
      </c>
      <c r="B22" s="209" t="s">
        <v>3397</v>
      </c>
      <c r="C22" s="209" t="s">
        <v>4086</v>
      </c>
      <c r="D22" s="210">
        <v>45809</v>
      </c>
      <c r="E22" s="209" t="s">
        <v>4087</v>
      </c>
      <c r="F22" s="211">
        <v>10.19</v>
      </c>
      <c r="G22" s="209" t="s">
        <v>3866</v>
      </c>
      <c r="H22" s="209" t="s">
        <v>4626</v>
      </c>
      <c r="I22" s="212" t="s">
        <v>50</v>
      </c>
      <c r="K22" s="90"/>
      <c r="U22" s="90"/>
      <c r="V22" s="87" t="s">
        <v>4370</v>
      </c>
    </row>
    <row r="23" spans="1:22" x14ac:dyDescent="0.2">
      <c r="A23" s="203">
        <v>19</v>
      </c>
      <c r="B23" s="204" t="s">
        <v>3397</v>
      </c>
      <c r="C23" s="204" t="s">
        <v>4089</v>
      </c>
      <c r="D23" s="205">
        <v>45809</v>
      </c>
      <c r="E23" s="204" t="s">
        <v>4090</v>
      </c>
      <c r="F23" s="206">
        <v>61.55</v>
      </c>
      <c r="G23" s="204" t="s">
        <v>3866</v>
      </c>
      <c r="H23" s="204" t="s">
        <v>4626</v>
      </c>
      <c r="I23" s="207" t="s">
        <v>50</v>
      </c>
      <c r="J23" s="93"/>
      <c r="K23" s="90"/>
      <c r="U23" s="90"/>
      <c r="V23" s="87" t="s">
        <v>58</v>
      </c>
    </row>
    <row r="24" spans="1:22" x14ac:dyDescent="0.2">
      <c r="A24" s="208">
        <v>20</v>
      </c>
      <c r="B24" s="209" t="s">
        <v>3397</v>
      </c>
      <c r="C24" s="209" t="s">
        <v>4091</v>
      </c>
      <c r="D24" s="210">
        <v>45809</v>
      </c>
      <c r="E24" s="209" t="s">
        <v>4092</v>
      </c>
      <c r="F24" s="211">
        <v>19.11</v>
      </c>
      <c r="G24" s="209" t="s">
        <v>3866</v>
      </c>
      <c r="H24" s="209" t="s">
        <v>4626</v>
      </c>
      <c r="I24" s="212" t="s">
        <v>50</v>
      </c>
      <c r="K24" s="90"/>
      <c r="U24" s="90"/>
      <c r="V24" s="87" t="s">
        <v>4634</v>
      </c>
    </row>
    <row r="25" spans="1:22" x14ac:dyDescent="0.2">
      <c r="A25" s="203">
        <v>21</v>
      </c>
      <c r="B25" s="204" t="s">
        <v>3397</v>
      </c>
      <c r="C25" s="204" t="s">
        <v>4093</v>
      </c>
      <c r="D25" s="205">
        <v>45809</v>
      </c>
      <c r="E25" s="204" t="s">
        <v>4094</v>
      </c>
      <c r="F25" s="206">
        <v>62.16</v>
      </c>
      <c r="G25" s="204" t="s">
        <v>3866</v>
      </c>
      <c r="H25" s="204" t="s">
        <v>4626</v>
      </c>
      <c r="I25" s="207" t="s">
        <v>50</v>
      </c>
      <c r="K25" s="90"/>
      <c r="U25" s="90"/>
      <c r="V25" s="87" t="s">
        <v>4635</v>
      </c>
    </row>
    <row r="26" spans="1:22" x14ac:dyDescent="0.2">
      <c r="A26" s="208">
        <v>22</v>
      </c>
      <c r="B26" s="209" t="s">
        <v>3397</v>
      </c>
      <c r="C26" s="209" t="s">
        <v>4096</v>
      </c>
      <c r="D26" s="210">
        <v>45809</v>
      </c>
      <c r="E26" s="209" t="s">
        <v>4097</v>
      </c>
      <c r="F26" s="211">
        <v>60.38</v>
      </c>
      <c r="G26" s="209" t="s">
        <v>3866</v>
      </c>
      <c r="H26" s="209" t="s">
        <v>4626</v>
      </c>
      <c r="I26" s="212" t="s">
        <v>50</v>
      </c>
      <c r="K26" s="94"/>
      <c r="U26" s="94"/>
      <c r="V26" s="87" t="s">
        <v>4636</v>
      </c>
    </row>
    <row r="27" spans="1:22" x14ac:dyDescent="0.2">
      <c r="A27" s="203">
        <v>23</v>
      </c>
      <c r="B27" s="204" t="s">
        <v>3397</v>
      </c>
      <c r="C27" s="204" t="s">
        <v>4438</v>
      </c>
      <c r="D27" s="205">
        <v>45809</v>
      </c>
      <c r="E27" s="204" t="s">
        <v>4439</v>
      </c>
      <c r="F27" s="206">
        <v>25.75</v>
      </c>
      <c r="G27" s="204" t="s">
        <v>71</v>
      </c>
      <c r="H27" s="204" t="s">
        <v>4626</v>
      </c>
      <c r="I27" s="207" t="s">
        <v>50</v>
      </c>
      <c r="K27" s="95"/>
      <c r="U27" s="95"/>
      <c r="V27" s="87" t="s">
        <v>1489</v>
      </c>
    </row>
    <row r="28" spans="1:22" x14ac:dyDescent="0.2">
      <c r="A28" s="208">
        <v>24</v>
      </c>
      <c r="B28" s="209" t="s">
        <v>3397</v>
      </c>
      <c r="C28" s="209" t="s">
        <v>3864</v>
      </c>
      <c r="D28" s="210">
        <v>45809</v>
      </c>
      <c r="E28" s="209" t="s">
        <v>3865</v>
      </c>
      <c r="F28" s="211">
        <v>85.9</v>
      </c>
      <c r="G28" s="209" t="s">
        <v>3866</v>
      </c>
      <c r="H28" s="209" t="s">
        <v>4626</v>
      </c>
      <c r="I28" s="212" t="s">
        <v>50</v>
      </c>
      <c r="K28" s="96"/>
      <c r="U28" s="96"/>
      <c r="V28" s="87" t="s">
        <v>4637</v>
      </c>
    </row>
    <row r="29" spans="1:22" x14ac:dyDescent="0.2">
      <c r="A29" s="203">
        <v>25</v>
      </c>
      <c r="B29" s="204" t="s">
        <v>3397</v>
      </c>
      <c r="C29" s="204" t="s">
        <v>4440</v>
      </c>
      <c r="D29" s="205">
        <v>45809</v>
      </c>
      <c r="E29" s="204" t="s">
        <v>4441</v>
      </c>
      <c r="F29" s="206">
        <v>15</v>
      </c>
      <c r="G29" s="204" t="s">
        <v>71</v>
      </c>
      <c r="H29" s="204" t="s">
        <v>4626</v>
      </c>
      <c r="I29" s="207" t="s">
        <v>50</v>
      </c>
      <c r="K29" s="96"/>
      <c r="U29" s="96"/>
      <c r="V29" s="87" t="s">
        <v>4638</v>
      </c>
    </row>
    <row r="30" spans="1:22" x14ac:dyDescent="0.2">
      <c r="A30" s="208">
        <v>26</v>
      </c>
      <c r="B30" s="209" t="s">
        <v>3397</v>
      </c>
      <c r="C30" s="209" t="s">
        <v>4442</v>
      </c>
      <c r="D30" s="210">
        <v>45809</v>
      </c>
      <c r="E30" s="209" t="s">
        <v>4443</v>
      </c>
      <c r="F30" s="211">
        <v>10</v>
      </c>
      <c r="G30" s="209" t="s">
        <v>71</v>
      </c>
      <c r="H30" s="209" t="s">
        <v>4626</v>
      </c>
      <c r="I30" s="212" t="s">
        <v>50</v>
      </c>
      <c r="K30" s="96"/>
      <c r="M30" s="97" t="s">
        <v>50</v>
      </c>
      <c r="U30" s="96"/>
      <c r="V30" s="87" t="s">
        <v>3866</v>
      </c>
    </row>
    <row r="31" spans="1:22" x14ac:dyDescent="0.2">
      <c r="A31" s="203">
        <v>27</v>
      </c>
      <c r="B31" s="204" t="s">
        <v>3397</v>
      </c>
      <c r="C31" s="204" t="s">
        <v>4444</v>
      </c>
      <c r="D31" s="205">
        <v>45809</v>
      </c>
      <c r="E31" s="204" t="s">
        <v>4445</v>
      </c>
      <c r="F31" s="206">
        <v>13</v>
      </c>
      <c r="G31" s="204" t="s">
        <v>71</v>
      </c>
      <c r="H31" s="204" t="s">
        <v>4626</v>
      </c>
      <c r="I31" s="207" t="s">
        <v>50</v>
      </c>
      <c r="K31" s="96"/>
      <c r="U31" s="96"/>
      <c r="V31" s="87" t="s">
        <v>4639</v>
      </c>
    </row>
    <row r="32" spans="1:22" x14ac:dyDescent="0.2">
      <c r="A32" s="208">
        <v>28</v>
      </c>
      <c r="B32" s="209" t="s">
        <v>3397</v>
      </c>
      <c r="C32" s="209" t="s">
        <v>4449</v>
      </c>
      <c r="D32" s="210">
        <v>45809</v>
      </c>
      <c r="E32" s="209" t="s">
        <v>4450</v>
      </c>
      <c r="F32" s="211">
        <v>88.74</v>
      </c>
      <c r="G32" s="209" t="s">
        <v>3866</v>
      </c>
      <c r="H32" s="209" t="s">
        <v>4626</v>
      </c>
      <c r="I32" s="212" t="s">
        <v>50</v>
      </c>
      <c r="K32" s="96"/>
      <c r="U32" s="96"/>
      <c r="V32" s="87" t="s">
        <v>4640</v>
      </c>
    </row>
    <row r="33" spans="1:22" ht="33.75" x14ac:dyDescent="0.2">
      <c r="A33" s="203">
        <v>29</v>
      </c>
      <c r="B33" s="204" t="s">
        <v>3397</v>
      </c>
      <c r="C33" s="204" t="s">
        <v>3564</v>
      </c>
      <c r="D33" s="205">
        <v>45809</v>
      </c>
      <c r="E33" s="204" t="s">
        <v>3565</v>
      </c>
      <c r="F33" s="206">
        <v>253.9</v>
      </c>
      <c r="G33" s="204" t="s">
        <v>3512</v>
      </c>
      <c r="H33" s="204" t="s">
        <v>4626</v>
      </c>
      <c r="I33" s="207" t="s">
        <v>50</v>
      </c>
      <c r="K33" s="96"/>
      <c r="U33" s="96"/>
      <c r="V33" s="87" t="s">
        <v>4641</v>
      </c>
    </row>
    <row r="34" spans="1:22" ht="22.5" x14ac:dyDescent="0.2">
      <c r="A34" s="208">
        <v>30</v>
      </c>
      <c r="B34" s="209" t="s">
        <v>3397</v>
      </c>
      <c r="C34" s="209" t="s">
        <v>3942</v>
      </c>
      <c r="D34" s="210">
        <v>45809</v>
      </c>
      <c r="E34" s="209" t="s">
        <v>3943</v>
      </c>
      <c r="F34" s="211">
        <v>831.99</v>
      </c>
      <c r="G34" s="209" t="s">
        <v>71</v>
      </c>
      <c r="H34" s="209" t="s">
        <v>4626</v>
      </c>
      <c r="I34" s="212" t="s">
        <v>50</v>
      </c>
      <c r="K34" s="96"/>
      <c r="U34" s="96"/>
      <c r="V34" s="87" t="s">
        <v>4642</v>
      </c>
    </row>
    <row r="35" spans="1:22" ht="22.5" x14ac:dyDescent="0.2">
      <c r="A35" s="203">
        <v>31</v>
      </c>
      <c r="B35" s="204" t="s">
        <v>3397</v>
      </c>
      <c r="C35" s="204" t="s">
        <v>3944</v>
      </c>
      <c r="D35" s="205">
        <v>45809</v>
      </c>
      <c r="E35" s="204" t="s">
        <v>3945</v>
      </c>
      <c r="F35" s="206">
        <v>449.49</v>
      </c>
      <c r="G35" s="204" t="s">
        <v>71</v>
      </c>
      <c r="H35" s="204" t="s">
        <v>4626</v>
      </c>
      <c r="I35" s="207" t="s">
        <v>50</v>
      </c>
      <c r="K35" s="96"/>
      <c r="U35" s="96"/>
      <c r="V35" s="87" t="s">
        <v>4643</v>
      </c>
    </row>
    <row r="36" spans="1:22" ht="22.5" x14ac:dyDescent="0.2">
      <c r="A36" s="208">
        <v>32</v>
      </c>
      <c r="B36" s="209" t="s">
        <v>3493</v>
      </c>
      <c r="C36" s="209" t="s">
        <v>4172</v>
      </c>
      <c r="D36" s="210">
        <v>45809</v>
      </c>
      <c r="E36" s="209" t="s">
        <v>4173</v>
      </c>
      <c r="F36" s="211">
        <v>514.92999999999995</v>
      </c>
      <c r="G36" s="209" t="s">
        <v>85</v>
      </c>
      <c r="H36" s="209" t="s">
        <v>4626</v>
      </c>
      <c r="I36" s="212" t="s">
        <v>50</v>
      </c>
      <c r="K36" s="96"/>
      <c r="U36" s="96"/>
      <c r="V36" s="87" t="s">
        <v>4644</v>
      </c>
    </row>
    <row r="37" spans="1:22" ht="22.5" x14ac:dyDescent="0.2">
      <c r="A37" s="203">
        <v>33</v>
      </c>
      <c r="B37" s="204" t="s">
        <v>3493</v>
      </c>
      <c r="C37" s="204" t="s">
        <v>4292</v>
      </c>
      <c r="D37" s="205">
        <v>45809</v>
      </c>
      <c r="E37" s="204" t="s">
        <v>4293</v>
      </c>
      <c r="F37" s="206">
        <v>2.2799999999999998</v>
      </c>
      <c r="G37" s="204" t="s">
        <v>71</v>
      </c>
      <c r="H37" s="204" t="s">
        <v>4626</v>
      </c>
      <c r="I37" s="207" t="s">
        <v>50</v>
      </c>
      <c r="K37" s="96"/>
      <c r="U37" s="96"/>
      <c r="V37" s="87" t="s">
        <v>4645</v>
      </c>
    </row>
    <row r="38" spans="1:22" ht="22.5" x14ac:dyDescent="0.2">
      <c r="A38" s="208">
        <v>34</v>
      </c>
      <c r="B38" s="209" t="s">
        <v>3493</v>
      </c>
      <c r="C38" s="209" t="s">
        <v>4106</v>
      </c>
      <c r="D38" s="210">
        <v>45809</v>
      </c>
      <c r="E38" s="209" t="s">
        <v>4107</v>
      </c>
      <c r="F38" s="211">
        <v>1589</v>
      </c>
      <c r="G38" s="209" t="s">
        <v>58</v>
      </c>
      <c r="H38" s="209" t="s">
        <v>4626</v>
      </c>
      <c r="I38" s="212" t="s">
        <v>50</v>
      </c>
      <c r="K38" s="96"/>
      <c r="U38" s="96"/>
      <c r="V38" s="87" t="s">
        <v>4646</v>
      </c>
    </row>
    <row r="39" spans="1:22" ht="22.5" x14ac:dyDescent="0.2">
      <c r="A39" s="203">
        <v>35</v>
      </c>
      <c r="B39" s="204" t="s">
        <v>3493</v>
      </c>
      <c r="C39" s="204" t="s">
        <v>4343</v>
      </c>
      <c r="D39" s="205">
        <v>45809</v>
      </c>
      <c r="E39" s="204" t="s">
        <v>4344</v>
      </c>
      <c r="F39" s="206">
        <v>18.95</v>
      </c>
      <c r="G39" s="204" t="s">
        <v>71</v>
      </c>
      <c r="H39" s="204" t="s">
        <v>4626</v>
      </c>
      <c r="I39" s="207" t="s">
        <v>50</v>
      </c>
      <c r="K39" s="96"/>
      <c r="U39" s="96"/>
      <c r="V39" s="87" t="s">
        <v>4647</v>
      </c>
    </row>
    <row r="40" spans="1:22" ht="22.5" x14ac:dyDescent="0.2">
      <c r="A40" s="208">
        <v>36</v>
      </c>
      <c r="B40" s="209" t="s">
        <v>3493</v>
      </c>
      <c r="C40" s="209" t="s">
        <v>3492</v>
      </c>
      <c r="D40" s="210">
        <v>45809</v>
      </c>
      <c r="E40" s="209" t="s">
        <v>3494</v>
      </c>
      <c r="F40" s="211">
        <v>98.73</v>
      </c>
      <c r="G40" s="209" t="s">
        <v>71</v>
      </c>
      <c r="H40" s="209" t="s">
        <v>4626</v>
      </c>
      <c r="I40" s="212" t="s">
        <v>50</v>
      </c>
      <c r="K40" s="96"/>
      <c r="U40" s="96"/>
      <c r="V40" s="87" t="s">
        <v>4648</v>
      </c>
    </row>
    <row r="41" spans="1:22" ht="22.5" x14ac:dyDescent="0.2">
      <c r="A41" s="203">
        <v>37</v>
      </c>
      <c r="B41" s="204" t="s">
        <v>3493</v>
      </c>
      <c r="C41" s="204" t="s">
        <v>4363</v>
      </c>
      <c r="D41" s="205">
        <v>45809</v>
      </c>
      <c r="E41" s="204" t="s">
        <v>4364</v>
      </c>
      <c r="F41" s="206">
        <v>31.6</v>
      </c>
      <c r="G41" s="204" t="s">
        <v>71</v>
      </c>
      <c r="H41" s="204" t="s">
        <v>4626</v>
      </c>
      <c r="I41" s="207" t="s">
        <v>50</v>
      </c>
      <c r="K41" s="96"/>
      <c r="U41" s="96"/>
      <c r="V41" s="87" t="s">
        <v>4649</v>
      </c>
    </row>
    <row r="42" spans="1:22" ht="22.5" x14ac:dyDescent="0.2">
      <c r="A42" s="208">
        <v>38</v>
      </c>
      <c r="B42" s="209" t="s">
        <v>3493</v>
      </c>
      <c r="C42" s="209" t="s">
        <v>4365</v>
      </c>
      <c r="D42" s="210">
        <v>45809</v>
      </c>
      <c r="E42" s="209" t="s">
        <v>4366</v>
      </c>
      <c r="F42" s="211">
        <v>193.76</v>
      </c>
      <c r="G42" s="209" t="s">
        <v>85</v>
      </c>
      <c r="H42" s="209" t="s">
        <v>4626</v>
      </c>
      <c r="I42" s="212" t="s">
        <v>50</v>
      </c>
      <c r="K42" s="96"/>
      <c r="U42" s="96"/>
      <c r="V42" s="87" t="s">
        <v>4650</v>
      </c>
    </row>
    <row r="43" spans="1:22" ht="22.5" x14ac:dyDescent="0.2">
      <c r="A43" s="203">
        <v>39</v>
      </c>
      <c r="B43" s="204" t="s">
        <v>3575</v>
      </c>
      <c r="C43" s="204" t="s">
        <v>3651</v>
      </c>
      <c r="D43" s="205">
        <v>45778</v>
      </c>
      <c r="E43" s="204" t="s">
        <v>3652</v>
      </c>
      <c r="F43" s="206">
        <v>16.48</v>
      </c>
      <c r="G43" s="204" t="s">
        <v>71</v>
      </c>
      <c r="H43" s="204" t="s">
        <v>4626</v>
      </c>
      <c r="I43" s="207" t="s">
        <v>50</v>
      </c>
      <c r="K43" s="96"/>
      <c r="U43" s="96"/>
      <c r="V43" s="87" t="s">
        <v>4651</v>
      </c>
    </row>
    <row r="44" spans="1:22" ht="22.5" x14ac:dyDescent="0.2">
      <c r="A44" s="208">
        <v>40</v>
      </c>
      <c r="B44" s="209" t="s">
        <v>3575</v>
      </c>
      <c r="C44" s="209" t="s">
        <v>3653</v>
      </c>
      <c r="D44" s="210">
        <v>45778</v>
      </c>
      <c r="E44" s="209" t="s">
        <v>3654</v>
      </c>
      <c r="F44" s="211">
        <v>163.30000000000001</v>
      </c>
      <c r="G44" s="209" t="s">
        <v>71</v>
      </c>
      <c r="H44" s="209" t="s">
        <v>4626</v>
      </c>
      <c r="I44" s="212" t="s">
        <v>50</v>
      </c>
      <c r="K44" s="96"/>
      <c r="U44" s="96"/>
      <c r="V44" s="87" t="s">
        <v>3168</v>
      </c>
    </row>
    <row r="45" spans="1:22" ht="22.5" x14ac:dyDescent="0.2">
      <c r="A45" s="203">
        <v>41</v>
      </c>
      <c r="B45" s="204" t="s">
        <v>3575</v>
      </c>
      <c r="C45" s="204" t="s">
        <v>3655</v>
      </c>
      <c r="D45" s="205">
        <v>45778</v>
      </c>
      <c r="E45" s="204" t="s">
        <v>3656</v>
      </c>
      <c r="F45" s="206">
        <v>97.85</v>
      </c>
      <c r="G45" s="204" t="s">
        <v>71</v>
      </c>
      <c r="H45" s="204" t="s">
        <v>4626</v>
      </c>
      <c r="I45" s="207" t="s">
        <v>50</v>
      </c>
      <c r="K45" s="96"/>
      <c r="U45" s="96"/>
      <c r="V45" s="87"/>
    </row>
    <row r="46" spans="1:22" ht="22.5" x14ac:dyDescent="0.2">
      <c r="A46" s="208">
        <v>42</v>
      </c>
      <c r="B46" s="209" t="s">
        <v>3575</v>
      </c>
      <c r="C46" s="209" t="s">
        <v>3574</v>
      </c>
      <c r="D46" s="210">
        <v>45778</v>
      </c>
      <c r="E46" s="209" t="s">
        <v>3576</v>
      </c>
      <c r="F46" s="211">
        <v>209.27</v>
      </c>
      <c r="G46" s="209" t="s">
        <v>71</v>
      </c>
      <c r="H46" s="209" t="s">
        <v>4626</v>
      </c>
      <c r="I46" s="212" t="s">
        <v>50</v>
      </c>
      <c r="K46" s="96"/>
      <c r="U46" s="96"/>
      <c r="V46" s="87"/>
    </row>
    <row r="47" spans="1:22" x14ac:dyDescent="0.2">
      <c r="A47" s="203">
        <v>43</v>
      </c>
      <c r="B47" s="204" t="s">
        <v>3643</v>
      </c>
      <c r="C47" s="204" t="s">
        <v>3642</v>
      </c>
      <c r="D47" s="205">
        <v>45748</v>
      </c>
      <c r="E47" s="204" t="s">
        <v>3644</v>
      </c>
      <c r="F47" s="206">
        <v>44.18</v>
      </c>
      <c r="G47" s="204" t="s">
        <v>85</v>
      </c>
      <c r="H47" s="204" t="s">
        <v>4626</v>
      </c>
      <c r="I47" s="207" t="s">
        <v>50</v>
      </c>
      <c r="K47" s="96"/>
      <c r="U47" s="96"/>
      <c r="V47" s="87" t="s">
        <v>4652</v>
      </c>
    </row>
    <row r="48" spans="1:22" x14ac:dyDescent="0.2">
      <c r="A48" s="208">
        <v>44</v>
      </c>
      <c r="B48" s="209" t="s">
        <v>3643</v>
      </c>
      <c r="C48" s="209" t="s">
        <v>3687</v>
      </c>
      <c r="D48" s="210">
        <v>45748</v>
      </c>
      <c r="E48" s="209" t="s">
        <v>3688</v>
      </c>
      <c r="F48" s="211">
        <v>38.630000000000003</v>
      </c>
      <c r="G48" s="209" t="s">
        <v>71</v>
      </c>
      <c r="H48" s="209" t="s">
        <v>4626</v>
      </c>
      <c r="I48" s="212" t="s">
        <v>50</v>
      </c>
      <c r="K48" s="96"/>
      <c r="U48" s="96"/>
      <c r="V48" s="87" t="s">
        <v>4653</v>
      </c>
    </row>
    <row r="49" spans="1:22" x14ac:dyDescent="0.2">
      <c r="A49" s="203">
        <v>45</v>
      </c>
      <c r="B49" s="204" t="s">
        <v>3300</v>
      </c>
      <c r="C49" s="204" t="s">
        <v>3299</v>
      </c>
      <c r="D49" s="205">
        <v>45717</v>
      </c>
      <c r="E49" s="204" t="s">
        <v>3301</v>
      </c>
      <c r="F49" s="206">
        <v>49.64</v>
      </c>
      <c r="G49" s="204" t="s">
        <v>71</v>
      </c>
      <c r="H49" s="204" t="s">
        <v>4626</v>
      </c>
      <c r="I49" s="207" t="s">
        <v>50</v>
      </c>
      <c r="K49" s="96"/>
      <c r="U49" s="96"/>
      <c r="V49" s="87" t="s">
        <v>4654</v>
      </c>
    </row>
    <row r="50" spans="1:22" x14ac:dyDescent="0.2">
      <c r="A50" s="208">
        <v>46</v>
      </c>
      <c r="B50" s="209" t="s">
        <v>3300</v>
      </c>
      <c r="C50" s="209" t="s">
        <v>3303</v>
      </c>
      <c r="D50" s="210">
        <v>45717</v>
      </c>
      <c r="E50" s="209" t="s">
        <v>3304</v>
      </c>
      <c r="F50" s="211">
        <v>12.33</v>
      </c>
      <c r="G50" s="209" t="s">
        <v>85</v>
      </c>
      <c r="H50" s="209" t="s">
        <v>4626</v>
      </c>
      <c r="I50" s="212" t="s">
        <v>50</v>
      </c>
      <c r="K50" s="96"/>
      <c r="U50" s="96"/>
      <c r="V50" s="87" t="s">
        <v>4655</v>
      </c>
    </row>
    <row r="51" spans="1:22" x14ac:dyDescent="0.2">
      <c r="A51" s="203">
        <v>47</v>
      </c>
      <c r="B51" s="204" t="s">
        <v>3300</v>
      </c>
      <c r="C51" s="204" t="s">
        <v>3306</v>
      </c>
      <c r="D51" s="205">
        <v>45717</v>
      </c>
      <c r="E51" s="204" t="s">
        <v>3307</v>
      </c>
      <c r="F51" s="206">
        <v>18.559999999999999</v>
      </c>
      <c r="G51" s="204" t="s">
        <v>85</v>
      </c>
      <c r="H51" s="204" t="s">
        <v>4626</v>
      </c>
      <c r="I51" s="207" t="s">
        <v>50</v>
      </c>
      <c r="K51" s="96"/>
      <c r="U51" s="96"/>
      <c r="V51" s="87" t="s">
        <v>4656</v>
      </c>
    </row>
    <row r="52" spans="1:22" x14ac:dyDescent="0.2">
      <c r="A52" s="208">
        <v>48</v>
      </c>
      <c r="B52" s="209" t="s">
        <v>3341</v>
      </c>
      <c r="C52" s="209" t="s">
        <v>4298</v>
      </c>
      <c r="D52" s="210">
        <v>45839</v>
      </c>
      <c r="E52" s="209" t="s">
        <v>4299</v>
      </c>
      <c r="F52" s="211">
        <v>160.09</v>
      </c>
      <c r="G52" s="209" t="s">
        <v>85</v>
      </c>
      <c r="H52" s="209" t="s">
        <v>4626</v>
      </c>
      <c r="I52" s="212" t="s">
        <v>50</v>
      </c>
      <c r="K52" s="96"/>
      <c r="U52" s="96"/>
      <c r="V52" s="87" t="s">
        <v>4657</v>
      </c>
    </row>
    <row r="53" spans="1:22" x14ac:dyDescent="0.2">
      <c r="A53" s="203">
        <v>49</v>
      </c>
      <c r="B53" s="204" t="s">
        <v>3341</v>
      </c>
      <c r="C53" s="204" t="s">
        <v>3746</v>
      </c>
      <c r="D53" s="205">
        <v>45839</v>
      </c>
      <c r="E53" s="204" t="s">
        <v>3747</v>
      </c>
      <c r="F53" s="206">
        <v>223.49</v>
      </c>
      <c r="G53" s="204" t="s">
        <v>85</v>
      </c>
      <c r="H53" s="204" t="s">
        <v>4626</v>
      </c>
      <c r="I53" s="207" t="s">
        <v>50</v>
      </c>
      <c r="K53" s="96"/>
      <c r="U53" s="96"/>
      <c r="V53" s="87" t="s">
        <v>4658</v>
      </c>
    </row>
    <row r="54" spans="1:22" x14ac:dyDescent="0.2">
      <c r="A54" s="208">
        <v>50</v>
      </c>
      <c r="B54" s="209" t="s">
        <v>3341</v>
      </c>
      <c r="C54" s="209" t="s">
        <v>4114</v>
      </c>
      <c r="D54" s="210">
        <v>45839</v>
      </c>
      <c r="E54" s="209" t="s">
        <v>4115</v>
      </c>
      <c r="F54" s="211">
        <v>598.19000000000005</v>
      </c>
      <c r="G54" s="209" t="s">
        <v>58</v>
      </c>
      <c r="H54" s="209" t="s">
        <v>4626</v>
      </c>
      <c r="I54" s="212" t="s">
        <v>50</v>
      </c>
      <c r="K54" s="96"/>
      <c r="U54" s="96"/>
      <c r="V54" s="87" t="s">
        <v>4659</v>
      </c>
    </row>
    <row r="55" spans="1:22" x14ac:dyDescent="0.2">
      <c r="A55" s="203">
        <v>51</v>
      </c>
      <c r="B55" s="204" t="s">
        <v>3341</v>
      </c>
      <c r="C55" s="204" t="s">
        <v>3845</v>
      </c>
      <c r="D55" s="205">
        <v>45839</v>
      </c>
      <c r="E55" s="204" t="s">
        <v>3846</v>
      </c>
      <c r="F55" s="206">
        <v>396</v>
      </c>
      <c r="G55" s="204" t="s">
        <v>58</v>
      </c>
      <c r="H55" s="204" t="s">
        <v>4626</v>
      </c>
      <c r="I55" s="207" t="s">
        <v>50</v>
      </c>
      <c r="K55" s="96"/>
      <c r="U55" s="96"/>
      <c r="V55" s="87" t="s">
        <v>4660</v>
      </c>
    </row>
    <row r="56" spans="1:22" x14ac:dyDescent="0.2">
      <c r="A56" s="208">
        <v>52</v>
      </c>
      <c r="B56" s="209" t="s">
        <v>3341</v>
      </c>
      <c r="C56" s="209" t="s">
        <v>4323</v>
      </c>
      <c r="D56" s="210">
        <v>45839</v>
      </c>
      <c r="E56" s="209" t="s">
        <v>4324</v>
      </c>
      <c r="F56" s="211">
        <v>78.59</v>
      </c>
      <c r="G56" s="209" t="s">
        <v>85</v>
      </c>
      <c r="H56" s="209" t="s">
        <v>4626</v>
      </c>
      <c r="I56" s="212" t="s">
        <v>50</v>
      </c>
      <c r="K56" s="96"/>
      <c r="U56" s="96"/>
      <c r="V56" s="87"/>
    </row>
    <row r="57" spans="1:22" x14ac:dyDescent="0.2">
      <c r="A57" s="203">
        <v>53</v>
      </c>
      <c r="B57" s="204" t="s">
        <v>3341</v>
      </c>
      <c r="C57" s="204" t="s">
        <v>3984</v>
      </c>
      <c r="D57" s="205">
        <v>45839</v>
      </c>
      <c r="E57" s="204" t="s">
        <v>3985</v>
      </c>
      <c r="F57" s="206">
        <v>2.2999999999999998</v>
      </c>
      <c r="G57" s="204" t="s">
        <v>71</v>
      </c>
      <c r="H57" s="204" t="s">
        <v>4626</v>
      </c>
      <c r="I57" s="207" t="s">
        <v>50</v>
      </c>
      <c r="K57" s="96"/>
      <c r="U57" s="96"/>
      <c r="V57" s="87"/>
    </row>
    <row r="58" spans="1:22" x14ac:dyDescent="0.2">
      <c r="A58" s="208">
        <v>54</v>
      </c>
      <c r="B58" s="209" t="s">
        <v>3341</v>
      </c>
      <c r="C58" s="209" t="s">
        <v>3804</v>
      </c>
      <c r="D58" s="210">
        <v>45839</v>
      </c>
      <c r="E58" s="209" t="s">
        <v>3805</v>
      </c>
      <c r="F58" s="211">
        <v>2.62</v>
      </c>
      <c r="G58" s="209" t="s">
        <v>71</v>
      </c>
      <c r="H58" s="209" t="s">
        <v>4626</v>
      </c>
      <c r="I58" s="212" t="s">
        <v>50</v>
      </c>
      <c r="K58" s="96"/>
      <c r="U58" s="96"/>
      <c r="V58" s="87"/>
    </row>
    <row r="59" spans="1:22" x14ac:dyDescent="0.2">
      <c r="A59" s="203">
        <v>55</v>
      </c>
      <c r="B59" s="204" t="s">
        <v>3341</v>
      </c>
      <c r="C59" s="204" t="s">
        <v>3806</v>
      </c>
      <c r="D59" s="205">
        <v>45839</v>
      </c>
      <c r="E59" s="204" t="s">
        <v>3807</v>
      </c>
      <c r="F59" s="206">
        <v>2.94</v>
      </c>
      <c r="G59" s="204" t="s">
        <v>71</v>
      </c>
      <c r="H59" s="204" t="s">
        <v>4626</v>
      </c>
      <c r="I59" s="207" t="s">
        <v>50</v>
      </c>
      <c r="K59" s="96"/>
      <c r="U59" s="96"/>
      <c r="V59" s="87" t="s">
        <v>4661</v>
      </c>
    </row>
    <row r="60" spans="1:22" x14ac:dyDescent="0.2">
      <c r="A60" s="208">
        <v>56</v>
      </c>
      <c r="B60" s="209" t="s">
        <v>3341</v>
      </c>
      <c r="C60" s="209" t="s">
        <v>3986</v>
      </c>
      <c r="D60" s="210">
        <v>45839</v>
      </c>
      <c r="E60" s="209" t="s">
        <v>3987</v>
      </c>
      <c r="F60" s="211">
        <v>19.899999999999999</v>
      </c>
      <c r="G60" s="209" t="s">
        <v>71</v>
      </c>
      <c r="H60" s="209" t="s">
        <v>4626</v>
      </c>
      <c r="I60" s="212" t="s">
        <v>50</v>
      </c>
      <c r="K60" s="96"/>
      <c r="U60" s="96"/>
      <c r="V60" s="87" t="s">
        <v>4662</v>
      </c>
    </row>
    <row r="61" spans="1:22" x14ac:dyDescent="0.2">
      <c r="A61" s="203">
        <v>57</v>
      </c>
      <c r="B61" s="204" t="s">
        <v>3341</v>
      </c>
      <c r="C61" s="204" t="s">
        <v>3808</v>
      </c>
      <c r="D61" s="205">
        <v>45839</v>
      </c>
      <c r="E61" s="204" t="s">
        <v>3809</v>
      </c>
      <c r="F61" s="206">
        <v>21.37</v>
      </c>
      <c r="G61" s="204" t="s">
        <v>71</v>
      </c>
      <c r="H61" s="204" t="s">
        <v>4626</v>
      </c>
      <c r="I61" s="207" t="s">
        <v>50</v>
      </c>
      <c r="K61" s="96"/>
      <c r="U61" s="96"/>
      <c r="V61" s="87" t="s">
        <v>4663</v>
      </c>
    </row>
    <row r="62" spans="1:22" x14ac:dyDescent="0.2">
      <c r="A62" s="208">
        <v>58</v>
      </c>
      <c r="B62" s="209" t="s">
        <v>3341</v>
      </c>
      <c r="C62" s="209" t="s">
        <v>3810</v>
      </c>
      <c r="D62" s="210">
        <v>45839</v>
      </c>
      <c r="E62" s="209" t="s">
        <v>3811</v>
      </c>
      <c r="F62" s="211">
        <v>53.77</v>
      </c>
      <c r="G62" s="209" t="s">
        <v>71</v>
      </c>
      <c r="H62" s="209" t="s">
        <v>4626</v>
      </c>
      <c r="I62" s="212" t="s">
        <v>50</v>
      </c>
      <c r="K62" s="96"/>
      <c r="U62" s="96"/>
      <c r="V62" s="87" t="s">
        <v>4664</v>
      </c>
    </row>
    <row r="63" spans="1:22" x14ac:dyDescent="0.2">
      <c r="A63" s="203">
        <v>59</v>
      </c>
      <c r="B63" s="204" t="s">
        <v>3341</v>
      </c>
      <c r="C63" s="204" t="s">
        <v>3340</v>
      </c>
      <c r="D63" s="205">
        <v>45839</v>
      </c>
      <c r="E63" s="204" t="s">
        <v>3342</v>
      </c>
      <c r="F63" s="206">
        <v>246</v>
      </c>
      <c r="G63" s="204" t="s">
        <v>71</v>
      </c>
      <c r="H63" s="204" t="s">
        <v>4626</v>
      </c>
      <c r="I63" s="207" t="s">
        <v>50</v>
      </c>
      <c r="K63" s="96"/>
      <c r="U63" s="96"/>
      <c r="V63" s="87" t="s">
        <v>3203</v>
      </c>
    </row>
    <row r="64" spans="1:22" x14ac:dyDescent="0.2">
      <c r="A64" s="208">
        <v>60</v>
      </c>
      <c r="B64" s="209" t="s">
        <v>3341</v>
      </c>
      <c r="C64" s="209" t="s">
        <v>4008</v>
      </c>
      <c r="D64" s="210">
        <v>45839</v>
      </c>
      <c r="E64" s="209" t="s">
        <v>4009</v>
      </c>
      <c r="F64" s="211">
        <v>3.7</v>
      </c>
      <c r="G64" s="209" t="s">
        <v>71</v>
      </c>
      <c r="H64" s="209" t="s">
        <v>4626</v>
      </c>
      <c r="I64" s="212" t="s">
        <v>50</v>
      </c>
      <c r="K64" s="96"/>
      <c r="U64" s="96"/>
      <c r="V64" s="87" t="s">
        <v>4665</v>
      </c>
    </row>
    <row r="65" spans="1:22" ht="22.5" x14ac:dyDescent="0.2">
      <c r="A65" s="203">
        <v>61</v>
      </c>
      <c r="B65" s="204" t="s">
        <v>3341</v>
      </c>
      <c r="C65" s="204" t="s">
        <v>3695</v>
      </c>
      <c r="D65" s="205">
        <v>45839</v>
      </c>
      <c r="E65" s="204" t="s">
        <v>3696</v>
      </c>
      <c r="F65" s="206">
        <v>495.44</v>
      </c>
      <c r="G65" s="204" t="s">
        <v>71</v>
      </c>
      <c r="H65" s="204" t="s">
        <v>4626</v>
      </c>
      <c r="I65" s="207" t="s">
        <v>50</v>
      </c>
      <c r="K65" s="96"/>
      <c r="U65" s="96"/>
      <c r="V65" s="87" t="s">
        <v>4666</v>
      </c>
    </row>
    <row r="66" spans="1:22" x14ac:dyDescent="0.2">
      <c r="A66" s="208">
        <v>62</v>
      </c>
      <c r="B66" s="209" t="s">
        <v>3341</v>
      </c>
      <c r="C66" s="209" t="s">
        <v>4286</v>
      </c>
      <c r="D66" s="210">
        <v>45839</v>
      </c>
      <c r="E66" s="209" t="s">
        <v>4287</v>
      </c>
      <c r="F66" s="211">
        <v>9.5</v>
      </c>
      <c r="G66" s="209" t="s">
        <v>71</v>
      </c>
      <c r="H66" s="209" t="s">
        <v>4626</v>
      </c>
      <c r="I66" s="212" t="s">
        <v>50</v>
      </c>
      <c r="K66" s="96"/>
      <c r="U66" s="96"/>
      <c r="V66" s="87" t="s">
        <v>4667</v>
      </c>
    </row>
    <row r="67" spans="1:22" x14ac:dyDescent="0.2">
      <c r="A67" s="203">
        <v>63</v>
      </c>
      <c r="B67" s="204" t="s">
        <v>3341</v>
      </c>
      <c r="C67" s="204" t="s">
        <v>3975</v>
      </c>
      <c r="D67" s="205">
        <v>45839</v>
      </c>
      <c r="E67" s="204" t="s">
        <v>3976</v>
      </c>
      <c r="F67" s="206">
        <v>44.51</v>
      </c>
      <c r="G67" s="204" t="s">
        <v>71</v>
      </c>
      <c r="H67" s="204" t="s">
        <v>4626</v>
      </c>
      <c r="I67" s="207" t="s">
        <v>50</v>
      </c>
      <c r="K67" s="96"/>
      <c r="U67" s="96"/>
      <c r="V67" s="87" t="s">
        <v>131</v>
      </c>
    </row>
    <row r="68" spans="1:22" x14ac:dyDescent="0.2">
      <c r="A68" s="208">
        <v>64</v>
      </c>
      <c r="B68" s="209" t="s">
        <v>3341</v>
      </c>
      <c r="C68" s="209" t="s">
        <v>4016</v>
      </c>
      <c r="D68" s="210">
        <v>45839</v>
      </c>
      <c r="E68" s="209" t="s">
        <v>4017</v>
      </c>
      <c r="F68" s="211">
        <v>2.64</v>
      </c>
      <c r="G68" s="209" t="s">
        <v>71</v>
      </c>
      <c r="H68" s="209" t="s">
        <v>4626</v>
      </c>
      <c r="I68" s="212" t="s">
        <v>50</v>
      </c>
      <c r="K68" s="96"/>
      <c r="U68" s="96"/>
      <c r="V68" s="87" t="s">
        <v>4668</v>
      </c>
    </row>
    <row r="69" spans="1:22" ht="22.5" x14ac:dyDescent="0.2">
      <c r="A69" s="203">
        <v>65</v>
      </c>
      <c r="B69" s="204" t="s">
        <v>3341</v>
      </c>
      <c r="C69" s="204" t="s">
        <v>4358</v>
      </c>
      <c r="D69" s="205">
        <v>45839</v>
      </c>
      <c r="E69" s="204" t="s">
        <v>4359</v>
      </c>
      <c r="F69" s="206">
        <v>9.48</v>
      </c>
      <c r="G69" s="204" t="s">
        <v>71</v>
      </c>
      <c r="H69" s="204" t="s">
        <v>4626</v>
      </c>
      <c r="I69" s="207" t="s">
        <v>50</v>
      </c>
      <c r="K69" s="96"/>
      <c r="U69" s="96"/>
      <c r="V69" s="87" t="s">
        <v>4669</v>
      </c>
    </row>
    <row r="70" spans="1:22" ht="22.5" x14ac:dyDescent="0.2">
      <c r="A70" s="208">
        <v>66</v>
      </c>
      <c r="B70" s="209" t="s">
        <v>3341</v>
      </c>
      <c r="C70" s="209" t="s">
        <v>4329</v>
      </c>
      <c r="D70" s="210">
        <v>45839</v>
      </c>
      <c r="E70" s="209" t="s">
        <v>4330</v>
      </c>
      <c r="F70" s="211">
        <v>144.99</v>
      </c>
      <c r="G70" s="209" t="s">
        <v>71</v>
      </c>
      <c r="H70" s="209" t="s">
        <v>4626</v>
      </c>
      <c r="I70" s="212" t="s">
        <v>50</v>
      </c>
      <c r="V70" s="87" t="s">
        <v>4670</v>
      </c>
    </row>
    <row r="71" spans="1:22" x14ac:dyDescent="0.2">
      <c r="A71" s="203">
        <v>67</v>
      </c>
      <c r="B71" s="204" t="s">
        <v>3341</v>
      </c>
      <c r="C71" s="204" t="s">
        <v>3895</v>
      </c>
      <c r="D71" s="205">
        <v>45839</v>
      </c>
      <c r="E71" s="204" t="s">
        <v>3896</v>
      </c>
      <c r="F71" s="206">
        <v>20.9</v>
      </c>
      <c r="G71" s="204" t="s">
        <v>71</v>
      </c>
      <c r="H71" s="204" t="s">
        <v>4626</v>
      </c>
      <c r="I71" s="207" t="s">
        <v>50</v>
      </c>
      <c r="V71" s="87" t="s">
        <v>4671</v>
      </c>
    </row>
    <row r="72" spans="1:22" x14ac:dyDescent="0.2">
      <c r="A72" s="208">
        <v>68</v>
      </c>
      <c r="B72" s="209" t="s">
        <v>3341</v>
      </c>
      <c r="C72" s="209" t="s">
        <v>3408</v>
      </c>
      <c r="D72" s="210">
        <v>45839</v>
      </c>
      <c r="E72" s="209" t="s">
        <v>3409</v>
      </c>
      <c r="F72" s="211">
        <v>66.900000000000006</v>
      </c>
      <c r="G72" s="209" t="s">
        <v>71</v>
      </c>
      <c r="H72" s="209" t="s">
        <v>4626</v>
      </c>
      <c r="I72" s="212" t="s">
        <v>50</v>
      </c>
      <c r="V72" s="87" t="s">
        <v>4672</v>
      </c>
    </row>
    <row r="73" spans="1:22" x14ac:dyDescent="0.2">
      <c r="A73" s="203">
        <v>69</v>
      </c>
      <c r="B73" s="204" t="s">
        <v>3341</v>
      </c>
      <c r="C73" s="204" t="s">
        <v>4264</v>
      </c>
      <c r="D73" s="205">
        <v>45839</v>
      </c>
      <c r="E73" s="204" t="s">
        <v>4265</v>
      </c>
      <c r="F73" s="206">
        <v>12.31</v>
      </c>
      <c r="G73" s="204" t="s">
        <v>71</v>
      </c>
      <c r="H73" s="204" t="s">
        <v>4626</v>
      </c>
      <c r="I73" s="207" t="s">
        <v>50</v>
      </c>
      <c r="V73" s="87" t="s">
        <v>4673</v>
      </c>
    </row>
    <row r="74" spans="1:22" x14ac:dyDescent="0.2">
      <c r="A74" s="208">
        <v>70</v>
      </c>
      <c r="B74" s="209" t="s">
        <v>3341</v>
      </c>
      <c r="C74" s="209" t="s">
        <v>3918</v>
      </c>
      <c r="D74" s="210">
        <v>45839</v>
      </c>
      <c r="E74" s="209" t="s">
        <v>3919</v>
      </c>
      <c r="F74" s="211">
        <v>2.12</v>
      </c>
      <c r="G74" s="209" t="s">
        <v>71</v>
      </c>
      <c r="H74" s="209" t="s">
        <v>4626</v>
      </c>
      <c r="I74" s="212" t="s">
        <v>50</v>
      </c>
      <c r="V74" s="87" t="s">
        <v>218</v>
      </c>
    </row>
    <row r="75" spans="1:22" ht="22.5" x14ac:dyDescent="0.2">
      <c r="A75" s="203">
        <v>71</v>
      </c>
      <c r="B75" s="204" t="s">
        <v>3341</v>
      </c>
      <c r="C75" s="204" t="s">
        <v>3420</v>
      </c>
      <c r="D75" s="205">
        <v>45839</v>
      </c>
      <c r="E75" s="204" t="s">
        <v>3421</v>
      </c>
      <c r="F75" s="206">
        <v>34.49</v>
      </c>
      <c r="G75" s="204" t="s">
        <v>71</v>
      </c>
      <c r="H75" s="204" t="s">
        <v>4626</v>
      </c>
      <c r="I75" s="207" t="s">
        <v>50</v>
      </c>
      <c r="V75" s="87" t="s">
        <v>4674</v>
      </c>
    </row>
    <row r="76" spans="1:22" x14ac:dyDescent="0.2">
      <c r="A76" s="208">
        <v>72</v>
      </c>
      <c r="B76" s="209" t="s">
        <v>3341</v>
      </c>
      <c r="C76" s="209" t="s">
        <v>3437</v>
      </c>
      <c r="D76" s="210">
        <v>45839</v>
      </c>
      <c r="E76" s="209" t="s">
        <v>3438</v>
      </c>
      <c r="F76" s="211">
        <v>6.4</v>
      </c>
      <c r="G76" s="209" t="s">
        <v>71</v>
      </c>
      <c r="H76" s="209" t="s">
        <v>4626</v>
      </c>
      <c r="I76" s="212" t="s">
        <v>50</v>
      </c>
      <c r="V76" s="87" t="s">
        <v>4675</v>
      </c>
    </row>
    <row r="77" spans="1:22" x14ac:dyDescent="0.2">
      <c r="A77" s="203">
        <v>73</v>
      </c>
      <c r="B77" s="204" t="s">
        <v>3341</v>
      </c>
      <c r="C77" s="204" t="s">
        <v>4014</v>
      </c>
      <c r="D77" s="205">
        <v>45839</v>
      </c>
      <c r="E77" s="204" t="s">
        <v>4015</v>
      </c>
      <c r="F77" s="206">
        <v>0.82</v>
      </c>
      <c r="G77" s="204" t="s">
        <v>71</v>
      </c>
      <c r="H77" s="204" t="s">
        <v>4626</v>
      </c>
      <c r="I77" s="207" t="s">
        <v>50</v>
      </c>
      <c r="V77" s="87" t="s">
        <v>4676</v>
      </c>
    </row>
    <row r="78" spans="1:22" x14ac:dyDescent="0.2">
      <c r="A78" s="208">
        <v>74</v>
      </c>
      <c r="B78" s="209" t="s">
        <v>3341</v>
      </c>
      <c r="C78" s="209" t="s">
        <v>4143</v>
      </c>
      <c r="D78" s="210">
        <v>45839</v>
      </c>
      <c r="E78" s="209" t="s">
        <v>4144</v>
      </c>
      <c r="F78" s="211">
        <v>93.45</v>
      </c>
      <c r="G78" s="209" t="s">
        <v>71</v>
      </c>
      <c r="H78" s="209" t="s">
        <v>4626</v>
      </c>
      <c r="I78" s="212" t="s">
        <v>50</v>
      </c>
      <c r="V78" s="87" t="s">
        <v>4677</v>
      </c>
    </row>
    <row r="79" spans="1:22" x14ac:dyDescent="0.2">
      <c r="A79" s="203">
        <v>75</v>
      </c>
      <c r="B79" s="204" t="s">
        <v>3341</v>
      </c>
      <c r="C79" s="204" t="s">
        <v>4378</v>
      </c>
      <c r="D79" s="205">
        <v>45839</v>
      </c>
      <c r="E79" s="204" t="s">
        <v>4379</v>
      </c>
      <c r="F79" s="206">
        <v>210</v>
      </c>
      <c r="G79" s="204" t="s">
        <v>71</v>
      </c>
      <c r="H79" s="204" t="s">
        <v>4626</v>
      </c>
      <c r="I79" s="207" t="s">
        <v>50</v>
      </c>
      <c r="K79" s="98"/>
      <c r="U79" s="98"/>
      <c r="V79" s="87" t="s">
        <v>4678</v>
      </c>
    </row>
    <row r="80" spans="1:22" x14ac:dyDescent="0.2">
      <c r="A80" s="208">
        <v>76</v>
      </c>
      <c r="B80" s="209" t="s">
        <v>3341</v>
      </c>
      <c r="C80" s="209" t="s">
        <v>3758</v>
      </c>
      <c r="D80" s="210">
        <v>45839</v>
      </c>
      <c r="E80" s="209" t="s">
        <v>3759</v>
      </c>
      <c r="F80" s="211">
        <v>10.89</v>
      </c>
      <c r="G80" s="209" t="s">
        <v>71</v>
      </c>
      <c r="H80" s="209" t="s">
        <v>4626</v>
      </c>
      <c r="I80" s="212" t="s">
        <v>50</v>
      </c>
      <c r="V80" s="87" t="s">
        <v>4679</v>
      </c>
    </row>
    <row r="81" spans="1:22" x14ac:dyDescent="0.2">
      <c r="A81" s="203">
        <v>77</v>
      </c>
      <c r="B81" s="204" t="s">
        <v>3341</v>
      </c>
      <c r="C81" s="204" t="s">
        <v>4331</v>
      </c>
      <c r="D81" s="205">
        <v>45839</v>
      </c>
      <c r="E81" s="204" t="s">
        <v>4332</v>
      </c>
      <c r="F81" s="206">
        <v>27.92</v>
      </c>
      <c r="G81" s="204" t="s">
        <v>71</v>
      </c>
      <c r="H81" s="204" t="s">
        <v>4626</v>
      </c>
      <c r="I81" s="207" t="s">
        <v>50</v>
      </c>
      <c r="V81" s="87" t="s">
        <v>4680</v>
      </c>
    </row>
    <row r="82" spans="1:22" x14ac:dyDescent="0.2">
      <c r="A82" s="208">
        <v>78</v>
      </c>
      <c r="B82" s="209" t="s">
        <v>3341</v>
      </c>
      <c r="C82" s="209" t="s">
        <v>4333</v>
      </c>
      <c r="D82" s="210">
        <v>45839</v>
      </c>
      <c r="E82" s="209" t="s">
        <v>4334</v>
      </c>
      <c r="F82" s="211">
        <v>120</v>
      </c>
      <c r="G82" s="209" t="s">
        <v>71</v>
      </c>
      <c r="H82" s="209" t="s">
        <v>4626</v>
      </c>
      <c r="I82" s="212" t="s">
        <v>50</v>
      </c>
      <c r="V82" s="87" t="s">
        <v>4681</v>
      </c>
    </row>
    <row r="83" spans="1:22" x14ac:dyDescent="0.2">
      <c r="A83" s="203">
        <v>79</v>
      </c>
      <c r="B83" s="204" t="s">
        <v>3341</v>
      </c>
      <c r="C83" s="204" t="s">
        <v>4335</v>
      </c>
      <c r="D83" s="205">
        <v>45839</v>
      </c>
      <c r="E83" s="204" t="s">
        <v>4336</v>
      </c>
      <c r="F83" s="206">
        <v>1.69</v>
      </c>
      <c r="G83" s="204" t="s">
        <v>71</v>
      </c>
      <c r="H83" s="204" t="s">
        <v>4626</v>
      </c>
      <c r="I83" s="207" t="s">
        <v>50</v>
      </c>
      <c r="V83" s="87" t="s">
        <v>4682</v>
      </c>
    </row>
    <row r="84" spans="1:22" x14ac:dyDescent="0.2">
      <c r="A84" s="213">
        <v>80</v>
      </c>
      <c r="B84" s="214" t="s">
        <v>3567</v>
      </c>
      <c r="C84" s="214" t="s">
        <v>3566</v>
      </c>
      <c r="D84" s="215">
        <v>45689</v>
      </c>
      <c r="E84" s="214" t="s">
        <v>3568</v>
      </c>
      <c r="F84" s="216">
        <v>151.03</v>
      </c>
      <c r="G84" s="214" t="s">
        <v>476</v>
      </c>
      <c r="H84" s="214" t="s">
        <v>4626</v>
      </c>
      <c r="I84" s="217" t="s">
        <v>50</v>
      </c>
      <c r="V84" s="87" t="s">
        <v>1134</v>
      </c>
    </row>
    <row r="85" spans="1:22" hidden="1" x14ac:dyDescent="0.2">
      <c r="A85" s="99"/>
      <c r="B85" s="100"/>
      <c r="C85" s="100"/>
      <c r="D85" s="100"/>
      <c r="E85" s="100"/>
      <c r="F85" s="100"/>
      <c r="G85" s="100"/>
      <c r="H85" s="91"/>
      <c r="I85" s="91"/>
      <c r="V85" s="87" t="s">
        <v>4683</v>
      </c>
    </row>
    <row r="86" spans="1:22" x14ac:dyDescent="0.2">
      <c r="A86" s="265" t="s">
        <v>4684</v>
      </c>
      <c r="B86" s="265"/>
      <c r="C86" s="265"/>
      <c r="D86" s="265"/>
      <c r="E86" s="265"/>
      <c r="F86" s="265"/>
      <c r="G86" s="265"/>
      <c r="H86" s="91"/>
      <c r="I86" s="91"/>
      <c r="V86" s="87" t="s">
        <v>4685</v>
      </c>
    </row>
    <row r="87" spans="1:22" x14ac:dyDescent="0.2">
      <c r="A87" s="265"/>
      <c r="B87" s="265"/>
      <c r="C87" s="265"/>
      <c r="D87" s="265"/>
      <c r="E87" s="265"/>
      <c r="F87" s="265"/>
      <c r="G87" s="265"/>
      <c r="H87" s="91"/>
      <c r="I87" s="91"/>
      <c r="V87" s="87" t="s">
        <v>4686</v>
      </c>
    </row>
    <row r="88" spans="1:22" x14ac:dyDescent="0.2">
      <c r="A88" s="265"/>
      <c r="B88" s="265"/>
      <c r="C88" s="265"/>
      <c r="D88" s="265"/>
      <c r="E88" s="265"/>
      <c r="F88" s="265"/>
      <c r="G88" s="265"/>
      <c r="H88" s="91"/>
      <c r="I88" s="91"/>
      <c r="V88" s="87" t="s">
        <v>4687</v>
      </c>
    </row>
    <row r="89" spans="1:22" x14ac:dyDescent="0.2">
      <c r="A89" s="265"/>
      <c r="B89" s="265"/>
      <c r="C89" s="265"/>
      <c r="D89" s="265"/>
      <c r="E89" s="265"/>
      <c r="F89" s="265"/>
      <c r="G89" s="265"/>
      <c r="H89" s="91"/>
      <c r="I89" s="91"/>
      <c r="V89" s="87" t="s">
        <v>4688</v>
      </c>
    </row>
    <row r="90" spans="1:22" x14ac:dyDescent="0.2">
      <c r="A90" s="265"/>
      <c r="B90" s="265"/>
      <c r="C90" s="265"/>
      <c r="D90" s="265"/>
      <c r="E90" s="265"/>
      <c r="F90" s="265"/>
      <c r="G90" s="265"/>
      <c r="H90" s="91"/>
      <c r="I90" s="91"/>
      <c r="V90" s="87" t="s">
        <v>4689</v>
      </c>
    </row>
    <row r="91" spans="1:22" x14ac:dyDescent="0.2">
      <c r="A91" s="265"/>
      <c r="B91" s="265"/>
      <c r="C91" s="265"/>
      <c r="D91" s="265"/>
      <c r="E91" s="265"/>
      <c r="F91" s="265"/>
      <c r="G91" s="265"/>
      <c r="H91" s="91"/>
      <c r="I91" s="91"/>
      <c r="V91" s="87" t="s">
        <v>4690</v>
      </c>
    </row>
    <row r="92" spans="1:22" x14ac:dyDescent="0.2">
      <c r="A92" s="265"/>
      <c r="B92" s="265"/>
      <c r="C92" s="265"/>
      <c r="D92" s="265"/>
      <c r="E92" s="265"/>
      <c r="F92" s="265"/>
      <c r="G92" s="265"/>
      <c r="H92" s="91"/>
      <c r="I92" s="91"/>
      <c r="V92" s="87" t="s">
        <v>4691</v>
      </c>
    </row>
    <row r="93" spans="1:22" ht="13.5" thickBot="1" x14ac:dyDescent="0.25">
      <c r="A93" s="245" t="s">
        <v>4692</v>
      </c>
      <c r="B93" s="245"/>
      <c r="C93" s="245"/>
      <c r="D93" s="245"/>
      <c r="E93" s="245"/>
      <c r="F93" s="245"/>
      <c r="G93" s="245"/>
      <c r="H93" s="4"/>
      <c r="I93" s="4"/>
      <c r="V93" s="87" t="s">
        <v>4693</v>
      </c>
    </row>
    <row r="94" spans="1:22" x14ac:dyDescent="0.2">
      <c r="A94" s="200" t="s">
        <v>4622</v>
      </c>
      <c r="B94" s="201" t="s">
        <v>43</v>
      </c>
      <c r="C94" s="201" t="s">
        <v>42</v>
      </c>
      <c r="D94" s="201" t="s">
        <v>4623</v>
      </c>
      <c r="E94" s="201" t="s">
        <v>3</v>
      </c>
      <c r="F94" s="201" t="s">
        <v>46</v>
      </c>
      <c r="G94" s="201" t="s">
        <v>44</v>
      </c>
      <c r="H94" s="201" t="s">
        <v>4624</v>
      </c>
      <c r="I94" s="202" t="s">
        <v>4694</v>
      </c>
      <c r="V94" s="87" t="s">
        <v>4695</v>
      </c>
    </row>
    <row r="95" spans="1:22" x14ac:dyDescent="0.2">
      <c r="A95" s="218">
        <v>1</v>
      </c>
      <c r="B95" s="219" t="s">
        <v>69</v>
      </c>
      <c r="C95" s="219" t="s">
        <v>4696</v>
      </c>
      <c r="D95" s="220">
        <v>45717</v>
      </c>
      <c r="E95" s="219" t="s">
        <v>3816</v>
      </c>
      <c r="F95" s="221">
        <v>96.97</v>
      </c>
      <c r="G95" s="204" t="s">
        <v>71</v>
      </c>
      <c r="H95" s="219" t="s">
        <v>4626</v>
      </c>
      <c r="I95" s="222" t="s">
        <v>4697</v>
      </c>
      <c r="V95" s="87" t="s">
        <v>4698</v>
      </c>
    </row>
    <row r="96" spans="1:22" x14ac:dyDescent="0.2">
      <c r="A96" s="223">
        <v>2</v>
      </c>
      <c r="B96" s="224" t="s">
        <v>69</v>
      </c>
      <c r="C96" s="224" t="s">
        <v>4699</v>
      </c>
      <c r="D96" s="225">
        <v>45870</v>
      </c>
      <c r="E96" s="224" t="s">
        <v>3813</v>
      </c>
      <c r="F96" s="226">
        <v>69.06</v>
      </c>
      <c r="G96" s="209" t="s">
        <v>1489</v>
      </c>
      <c r="H96" s="224" t="s">
        <v>4626</v>
      </c>
      <c r="I96" s="227" t="s">
        <v>4697</v>
      </c>
      <c r="V96" s="87" t="s">
        <v>4700</v>
      </c>
    </row>
    <row r="97" spans="1:22" x14ac:dyDescent="0.2">
      <c r="A97" s="218">
        <v>3</v>
      </c>
      <c r="B97" s="219" t="s">
        <v>69</v>
      </c>
      <c r="C97" s="219" t="s">
        <v>4701</v>
      </c>
      <c r="D97" s="220">
        <v>45717</v>
      </c>
      <c r="E97" s="219" t="s">
        <v>4399</v>
      </c>
      <c r="F97" s="221">
        <v>206.73</v>
      </c>
      <c r="G97" s="204" t="s">
        <v>71</v>
      </c>
      <c r="H97" s="219" t="s">
        <v>4626</v>
      </c>
      <c r="I97" s="222" t="s">
        <v>4697</v>
      </c>
      <c r="V97" s="87" t="s">
        <v>4702</v>
      </c>
    </row>
    <row r="98" spans="1:22" x14ac:dyDescent="0.2">
      <c r="A98" s="223">
        <v>4</v>
      </c>
      <c r="B98" s="224" t="s">
        <v>69</v>
      </c>
      <c r="C98" s="224" t="s">
        <v>4703</v>
      </c>
      <c r="D98" s="225">
        <v>45870</v>
      </c>
      <c r="E98" s="224" t="s">
        <v>3701</v>
      </c>
      <c r="F98" s="226">
        <v>340.44</v>
      </c>
      <c r="G98" s="209" t="s">
        <v>389</v>
      </c>
      <c r="H98" s="224" t="s">
        <v>4626</v>
      </c>
      <c r="I98" s="227" t="s">
        <v>4697</v>
      </c>
      <c r="V98" s="87" t="s">
        <v>4704</v>
      </c>
    </row>
    <row r="99" spans="1:22" ht="22.5" x14ac:dyDescent="0.2">
      <c r="A99" s="218">
        <v>5</v>
      </c>
      <c r="B99" s="219" t="s">
        <v>69</v>
      </c>
      <c r="C99" s="219" t="s">
        <v>4705</v>
      </c>
      <c r="D99" s="220">
        <v>45870</v>
      </c>
      <c r="E99" s="219" t="s">
        <v>3767</v>
      </c>
      <c r="F99" s="221">
        <v>37.14</v>
      </c>
      <c r="G99" s="204" t="s">
        <v>71</v>
      </c>
      <c r="H99" s="219" t="s">
        <v>4626</v>
      </c>
      <c r="I99" s="222" t="s">
        <v>4697</v>
      </c>
      <c r="V99" s="87" t="s">
        <v>4706</v>
      </c>
    </row>
    <row r="100" spans="1:22" x14ac:dyDescent="0.2">
      <c r="A100" s="223">
        <v>6</v>
      </c>
      <c r="B100" s="224" t="s">
        <v>69</v>
      </c>
      <c r="C100" s="224" t="s">
        <v>4707</v>
      </c>
      <c r="D100" s="225">
        <v>45748</v>
      </c>
      <c r="E100" s="224" t="s">
        <v>3692</v>
      </c>
      <c r="F100" s="226">
        <v>15.48</v>
      </c>
      <c r="G100" s="209" t="s">
        <v>71</v>
      </c>
      <c r="H100" s="224" t="s">
        <v>4626</v>
      </c>
      <c r="I100" s="227" t="s">
        <v>4697</v>
      </c>
      <c r="V100" s="87" t="s">
        <v>4708</v>
      </c>
    </row>
    <row r="101" spans="1:22" x14ac:dyDescent="0.2">
      <c r="A101" s="218">
        <v>7</v>
      </c>
      <c r="B101" s="219" t="s">
        <v>69</v>
      </c>
      <c r="C101" s="219" t="s">
        <v>4709</v>
      </c>
      <c r="D101" s="220">
        <v>45870</v>
      </c>
      <c r="E101" s="219" t="s">
        <v>3820</v>
      </c>
      <c r="F101" s="221">
        <v>12.57</v>
      </c>
      <c r="G101" s="204" t="s">
        <v>71</v>
      </c>
      <c r="H101" s="219" t="s">
        <v>4626</v>
      </c>
      <c r="I101" s="222" t="s">
        <v>4697</v>
      </c>
      <c r="V101" s="87" t="s">
        <v>4710</v>
      </c>
    </row>
    <row r="102" spans="1:22" x14ac:dyDescent="0.2">
      <c r="A102" s="223">
        <v>8</v>
      </c>
      <c r="B102" s="224" t="s">
        <v>69</v>
      </c>
      <c r="C102" s="224" t="s">
        <v>4711</v>
      </c>
      <c r="D102" s="225">
        <v>45748</v>
      </c>
      <c r="E102" s="224" t="s">
        <v>3950</v>
      </c>
      <c r="F102" s="226">
        <v>191.66</v>
      </c>
      <c r="G102" s="209" t="s">
        <v>476</v>
      </c>
      <c r="H102" s="224" t="s">
        <v>4626</v>
      </c>
      <c r="I102" s="227" t="s">
        <v>4697</v>
      </c>
      <c r="V102" s="101" t="s">
        <v>4712</v>
      </c>
    </row>
    <row r="103" spans="1:22" x14ac:dyDescent="0.2">
      <c r="A103" s="218">
        <v>9</v>
      </c>
      <c r="B103" s="219" t="s">
        <v>69</v>
      </c>
      <c r="C103" s="219" t="s">
        <v>4713</v>
      </c>
      <c r="D103" s="220">
        <v>45717</v>
      </c>
      <c r="E103" s="219" t="s">
        <v>3995</v>
      </c>
      <c r="F103" s="221">
        <v>3.12</v>
      </c>
      <c r="G103" s="204" t="s">
        <v>71</v>
      </c>
      <c r="H103" s="219" t="s">
        <v>4626</v>
      </c>
      <c r="I103" s="222" t="s">
        <v>4697</v>
      </c>
    </row>
    <row r="104" spans="1:22" x14ac:dyDescent="0.2">
      <c r="A104" s="223">
        <v>10</v>
      </c>
      <c r="B104" s="224" t="s">
        <v>69</v>
      </c>
      <c r="C104" s="224" t="s">
        <v>4714</v>
      </c>
      <c r="D104" s="225">
        <v>45717</v>
      </c>
      <c r="E104" s="224" t="s">
        <v>2848</v>
      </c>
      <c r="F104" s="226">
        <v>114.66</v>
      </c>
      <c r="G104" s="209" t="s">
        <v>71</v>
      </c>
      <c r="H104" s="224" t="s">
        <v>4626</v>
      </c>
      <c r="I104" s="227" t="s">
        <v>4697</v>
      </c>
    </row>
    <row r="105" spans="1:22" x14ac:dyDescent="0.2">
      <c r="A105" s="218">
        <v>11</v>
      </c>
      <c r="B105" s="219" t="s">
        <v>69</v>
      </c>
      <c r="C105" s="219" t="s">
        <v>4715</v>
      </c>
      <c r="D105" s="220">
        <v>45748</v>
      </c>
      <c r="E105" s="219" t="s">
        <v>4184</v>
      </c>
      <c r="F105" s="221">
        <v>24.87</v>
      </c>
      <c r="G105" s="204" t="s">
        <v>85</v>
      </c>
      <c r="H105" s="219" t="s">
        <v>4626</v>
      </c>
      <c r="I105" s="222" t="s">
        <v>4697</v>
      </c>
    </row>
    <row r="106" spans="1:22" x14ac:dyDescent="0.2">
      <c r="A106" s="223">
        <v>12</v>
      </c>
      <c r="B106" s="224" t="s">
        <v>69</v>
      </c>
      <c r="C106" s="224" t="s">
        <v>4716</v>
      </c>
      <c r="D106" s="225">
        <v>45748</v>
      </c>
      <c r="E106" s="224" t="s">
        <v>4215</v>
      </c>
      <c r="F106" s="226">
        <v>81.64</v>
      </c>
      <c r="G106" s="209" t="s">
        <v>71</v>
      </c>
      <c r="H106" s="224" t="s">
        <v>4626</v>
      </c>
      <c r="I106" s="227" t="s">
        <v>4697</v>
      </c>
    </row>
    <row r="107" spans="1:22" x14ac:dyDescent="0.2">
      <c r="A107" s="218">
        <v>13</v>
      </c>
      <c r="B107" s="219" t="s">
        <v>4717</v>
      </c>
      <c r="C107" s="219" t="s">
        <v>4718</v>
      </c>
      <c r="D107" s="220"/>
      <c r="E107" s="219" t="s">
        <v>3170</v>
      </c>
      <c r="F107" s="221">
        <v>350</v>
      </c>
      <c r="G107" s="204" t="s">
        <v>71</v>
      </c>
      <c r="H107" s="219" t="s">
        <v>4626</v>
      </c>
      <c r="I107" s="222"/>
    </row>
    <row r="108" spans="1:22" x14ac:dyDescent="0.2">
      <c r="A108" s="223">
        <v>14</v>
      </c>
      <c r="B108" s="224" t="s">
        <v>69</v>
      </c>
      <c r="C108" s="224" t="s">
        <v>4719</v>
      </c>
      <c r="D108" s="225">
        <v>45717</v>
      </c>
      <c r="E108" s="224" t="s">
        <v>1484</v>
      </c>
      <c r="F108" s="226">
        <v>66096.66</v>
      </c>
      <c r="G108" s="209" t="s">
        <v>71</v>
      </c>
      <c r="H108" s="224" t="s">
        <v>4720</v>
      </c>
      <c r="I108" s="227" t="s">
        <v>4697</v>
      </c>
    </row>
    <row r="109" spans="1:22" ht="22.5" x14ac:dyDescent="0.2">
      <c r="A109" s="218">
        <v>15</v>
      </c>
      <c r="B109" s="219" t="s">
        <v>69</v>
      </c>
      <c r="C109" s="219" t="s">
        <v>4721</v>
      </c>
      <c r="D109" s="220">
        <v>45717</v>
      </c>
      <c r="E109" s="219" t="s">
        <v>2690</v>
      </c>
      <c r="F109" s="221">
        <v>197615.66</v>
      </c>
      <c r="G109" s="204" t="s">
        <v>71</v>
      </c>
      <c r="H109" s="219" t="s">
        <v>4720</v>
      </c>
      <c r="I109" s="222" t="s">
        <v>4697</v>
      </c>
    </row>
    <row r="110" spans="1:22" x14ac:dyDescent="0.2">
      <c r="A110" s="223">
        <v>16</v>
      </c>
      <c r="B110" s="224" t="s">
        <v>69</v>
      </c>
      <c r="C110" s="224" t="s">
        <v>4722</v>
      </c>
      <c r="D110" s="225">
        <v>45717</v>
      </c>
      <c r="E110" s="224" t="s">
        <v>1488</v>
      </c>
      <c r="F110" s="226">
        <v>83550</v>
      </c>
      <c r="G110" s="209" t="s">
        <v>1489</v>
      </c>
      <c r="H110" s="224" t="s">
        <v>4720</v>
      </c>
      <c r="I110" s="227" t="s">
        <v>4697</v>
      </c>
    </row>
    <row r="111" spans="1:22" ht="22.5" x14ac:dyDescent="0.2">
      <c r="A111" s="228">
        <v>17</v>
      </c>
      <c r="B111" s="229" t="s">
        <v>69</v>
      </c>
      <c r="C111" s="229" t="s">
        <v>1088</v>
      </c>
      <c r="D111" s="230">
        <v>45870</v>
      </c>
      <c r="E111" s="229" t="s">
        <v>1089</v>
      </c>
      <c r="F111" s="231">
        <v>91.24</v>
      </c>
      <c r="G111" s="232" t="s">
        <v>1072</v>
      </c>
      <c r="H111" s="229" t="s">
        <v>4720</v>
      </c>
      <c r="I111" s="233"/>
    </row>
    <row r="113" spans="1:9" x14ac:dyDescent="0.2">
      <c r="A113" s="102" t="s">
        <v>4723</v>
      </c>
    </row>
    <row r="122" spans="1:9" x14ac:dyDescent="0.2">
      <c r="G122" s="93"/>
      <c r="H122" s="93"/>
      <c r="I122" s="93"/>
    </row>
  </sheetData>
  <dataConsolidate/>
  <mergeCells count="5">
    <mergeCell ref="A1:G1"/>
    <mergeCell ref="A2:G2"/>
    <mergeCell ref="A3:G3"/>
    <mergeCell ref="A86:G92"/>
    <mergeCell ref="A93:G93"/>
  </mergeCells>
  <conditionalFormatting sqref="I95:I111">
    <cfRule type="containsText" dxfId="1" priority="1" operator="containsText" text="Venceu">
      <formula>NOT(ISERROR(SEARCH("Venceu",I95)))</formula>
    </cfRule>
    <cfRule type="containsText" dxfId="0" priority="2" operator="containsText" text="Venc. próx.">
      <formula>NOT(ISERROR(SEARCH("Venc. próx.",I95)))</formula>
    </cfRule>
  </conditionalFormatting>
  <dataValidations disablePrompts="1" count="1">
    <dataValidation type="list" allowBlank="1" showInputMessage="1" showErrorMessage="1" sqref="G5:G84">
      <formula1>$V$2:$V$102</formula1>
    </dataValidation>
  </dataValidations>
  <pageMargins left="0.78740157480314998" right="0.70866141732283505" top="0.98425196850393704" bottom="0.70866141732283505" header="0.39370078740157499" footer="0.196850393700787"/>
  <pageSetup paperSize="9" scale="83" orientation="portrait"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&amp;A&amp;7
&amp;R&amp;G&amp;C&amp;6HMAS
08/12/2025</oddFooter>
  </headerFooter>
  <rowBreaks count="1" manualBreakCount="1">
    <brk id="49" max="6"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XFC48"/>
  <sheetViews>
    <sheetView tabSelected="1" view="pageLayout" zoomScaleNormal="100" zoomScaleSheetLayoutView="85" workbookViewId="0">
      <selection sqref="A1:D1"/>
    </sheetView>
  </sheetViews>
  <sheetFormatPr defaultColWidth="9.140625" defaultRowHeight="12.75" x14ac:dyDescent="0.2"/>
  <cols>
    <col min="1" max="1" width="40.140625" style="5" customWidth="1"/>
    <col min="2" max="2" width="12.28515625" style="5" customWidth="1"/>
    <col min="3" max="3" width="11.140625" style="5" customWidth="1"/>
    <col min="4" max="4" width="10.28515625" style="5" customWidth="1"/>
    <col min="5" max="6" width="13.42578125" style="5" customWidth="1"/>
    <col min="7" max="7" width="15.42578125" style="5" customWidth="1"/>
    <col min="8" max="8" width="13.42578125" style="5" customWidth="1"/>
    <col min="9" max="16383" width="9.140625" style="5" hidden="1" customWidth="1"/>
    <col min="16384" max="16384" width="9.140625" style="5"/>
  </cols>
  <sheetData>
    <row r="1" spans="1:45" ht="12.75" customHeight="1" thickBot="1" x14ac:dyDescent="0.25">
      <c r="A1" s="245" t="s">
        <v>4724</v>
      </c>
      <c r="B1" s="245"/>
      <c r="C1" s="245"/>
      <c r="D1" s="245"/>
      <c r="E1" s="245"/>
      <c r="F1" s="245"/>
      <c r="G1" s="30" t="s">
        <v>0</v>
      </c>
      <c r="J1" s="275" t="s">
        <v>4725</v>
      </c>
      <c r="K1" s="275"/>
      <c r="L1" s="275"/>
      <c r="M1" s="275"/>
      <c r="N1" s="275" t="s">
        <v>4726</v>
      </c>
      <c r="O1" s="275"/>
      <c r="P1" s="275"/>
      <c r="Q1" s="275"/>
      <c r="R1" s="275" t="s">
        <v>4727</v>
      </c>
      <c r="S1" s="275"/>
      <c r="T1" s="275"/>
      <c r="U1" s="275"/>
      <c r="V1" s="277" t="s">
        <v>4728</v>
      </c>
      <c r="W1" s="277"/>
      <c r="X1" s="277"/>
      <c r="Y1" s="277"/>
      <c r="Z1" s="278" t="s">
        <v>4729</v>
      </c>
      <c r="AA1" s="278"/>
      <c r="AB1" s="278"/>
      <c r="AC1" s="278"/>
      <c r="AD1" s="275" t="s">
        <v>4730</v>
      </c>
      <c r="AE1" s="275"/>
      <c r="AF1" s="275"/>
      <c r="AG1" s="275"/>
      <c r="AH1" s="276" t="s">
        <v>4731</v>
      </c>
      <c r="AI1" s="276"/>
      <c r="AJ1" s="276"/>
      <c r="AK1" s="276"/>
      <c r="AL1" s="277" t="s">
        <v>4732</v>
      </c>
      <c r="AM1" s="277"/>
      <c r="AN1" s="277"/>
      <c r="AO1" s="277"/>
      <c r="AP1" s="277" t="s">
        <v>4733</v>
      </c>
      <c r="AQ1" s="277"/>
      <c r="AR1" s="277"/>
      <c r="AS1" s="277"/>
    </row>
    <row r="2" spans="1:45" ht="12.75" customHeight="1" x14ac:dyDescent="0.2">
      <c r="A2" s="279" t="s">
        <v>4769</v>
      </c>
      <c r="B2" s="279"/>
      <c r="C2" s="279"/>
      <c r="D2" s="279" t="s">
        <v>4734</v>
      </c>
      <c r="E2" s="279"/>
      <c r="F2" s="279"/>
      <c r="I2" s="103" t="s">
        <v>4735</v>
      </c>
      <c r="J2" s="104" t="s">
        <v>4736</v>
      </c>
      <c r="K2" s="104" t="s">
        <v>4737</v>
      </c>
      <c r="L2" s="104" t="s">
        <v>4738</v>
      </c>
      <c r="M2" s="104" t="s">
        <v>4739</v>
      </c>
      <c r="N2" s="104"/>
      <c r="O2" s="104"/>
      <c r="P2" s="104"/>
      <c r="Q2" s="104"/>
      <c r="R2" s="104" t="s">
        <v>4736</v>
      </c>
      <c r="S2" s="104" t="s">
        <v>4737</v>
      </c>
      <c r="T2" s="104" t="s">
        <v>4738</v>
      </c>
      <c r="U2" s="104" t="s">
        <v>4739</v>
      </c>
      <c r="V2" s="104" t="s">
        <v>4736</v>
      </c>
      <c r="W2" s="104" t="s">
        <v>4737</v>
      </c>
      <c r="X2" s="104" t="s">
        <v>4738</v>
      </c>
      <c r="Y2" s="104" t="s">
        <v>4739</v>
      </c>
      <c r="Z2" s="104" t="s">
        <v>4736</v>
      </c>
      <c r="AA2" s="104" t="s">
        <v>4737</v>
      </c>
      <c r="AB2" s="104" t="s">
        <v>4738</v>
      </c>
      <c r="AC2" s="104" t="s">
        <v>4739</v>
      </c>
      <c r="AD2" s="104" t="s">
        <v>4736</v>
      </c>
      <c r="AE2" s="104" t="s">
        <v>4737</v>
      </c>
      <c r="AF2" s="104" t="s">
        <v>4738</v>
      </c>
      <c r="AG2" s="104" t="s">
        <v>4739</v>
      </c>
      <c r="AH2" s="104" t="s">
        <v>4736</v>
      </c>
      <c r="AI2" s="104" t="s">
        <v>4737</v>
      </c>
      <c r="AJ2" s="104" t="s">
        <v>4738</v>
      </c>
      <c r="AK2" s="105" t="s">
        <v>4739</v>
      </c>
      <c r="AL2" s="104" t="s">
        <v>4736</v>
      </c>
      <c r="AM2" s="104" t="s">
        <v>4737</v>
      </c>
      <c r="AN2" s="104" t="s">
        <v>4738</v>
      </c>
      <c r="AO2" s="104" t="s">
        <v>4739</v>
      </c>
      <c r="AP2" s="106" t="s">
        <v>4736</v>
      </c>
      <c r="AQ2" s="106" t="s">
        <v>4737</v>
      </c>
      <c r="AR2" s="106" t="s">
        <v>4740</v>
      </c>
      <c r="AS2" s="107" t="s">
        <v>4739</v>
      </c>
    </row>
    <row r="3" spans="1:45" ht="12.75" customHeight="1" x14ac:dyDescent="0.2">
      <c r="A3" s="280"/>
      <c r="B3" s="280"/>
      <c r="C3" s="280"/>
      <c r="D3" s="280"/>
      <c r="E3" s="280"/>
      <c r="F3" s="280"/>
      <c r="I3" s="108" t="s">
        <v>4741</v>
      </c>
      <c r="J3" s="109">
        <v>0.03</v>
      </c>
      <c r="K3" s="109">
        <v>0.04</v>
      </c>
      <c r="L3" s="109">
        <v>5.5E-2</v>
      </c>
      <c r="M3" s="109">
        <v>0.04</v>
      </c>
      <c r="N3" s="109">
        <v>0.03</v>
      </c>
      <c r="O3" s="109">
        <v>0.04</v>
      </c>
      <c r="P3" s="109">
        <v>5.5E-2</v>
      </c>
      <c r="Q3" s="109">
        <v>0.04</v>
      </c>
      <c r="R3" s="109">
        <v>3.7999999999999999E-2</v>
      </c>
      <c r="S3" s="109">
        <v>4.0099999999999997E-2</v>
      </c>
      <c r="T3" s="109">
        <v>4.6699999999999998E-2</v>
      </c>
      <c r="U3" s="109">
        <v>4.0099999999999997E-2</v>
      </c>
      <c r="V3" s="109">
        <v>3.7999999999999999E-2</v>
      </c>
      <c r="W3" s="109">
        <v>4.0099999999999997E-2</v>
      </c>
      <c r="X3" s="109">
        <v>4.6699999999999998E-2</v>
      </c>
      <c r="Y3" s="109">
        <v>3.7999999999999999E-2</v>
      </c>
      <c r="Z3" s="109">
        <v>3.4299999999999997E-2</v>
      </c>
      <c r="AA3" s="109">
        <v>4.9299999999999997E-2</v>
      </c>
      <c r="AB3" s="109">
        <v>6.7100000000000007E-2</v>
      </c>
      <c r="AC3" s="109">
        <v>4.9299999999999997E-2</v>
      </c>
      <c r="AD3" s="109">
        <v>5.2900000000000003E-2</v>
      </c>
      <c r="AE3" s="109">
        <v>5.9200000000000003E-2</v>
      </c>
      <c r="AF3" s="109">
        <v>7.9299999999999995E-2</v>
      </c>
      <c r="AG3" s="109">
        <v>5.9200000000000003E-2</v>
      </c>
      <c r="AH3" s="109">
        <v>5.2900000000000003E-2</v>
      </c>
      <c r="AI3" s="109">
        <v>5.9200000000000003E-2</v>
      </c>
      <c r="AJ3" s="109">
        <v>7.9299999999999995E-2</v>
      </c>
      <c r="AK3" s="110">
        <v>5.2900000000000003E-2</v>
      </c>
      <c r="AL3" s="109">
        <v>3.4299999999999997E-2</v>
      </c>
      <c r="AM3" s="109">
        <v>4.9299999999999997E-2</v>
      </c>
      <c r="AN3" s="109">
        <v>6.7100000000000007E-2</v>
      </c>
      <c r="AO3" s="109">
        <v>4.9299999999999997E-2</v>
      </c>
      <c r="AP3" s="111">
        <v>1.4999999999999999E-2</v>
      </c>
      <c r="AQ3" s="111">
        <v>3.4500000000000003E-2</v>
      </c>
      <c r="AR3" s="111">
        <v>4.4900000000000002E-2</v>
      </c>
      <c r="AS3" s="112">
        <v>3.4500000000000003E-2</v>
      </c>
    </row>
    <row r="4" spans="1:45" ht="12.75" customHeight="1" x14ac:dyDescent="0.2">
      <c r="A4" s="113"/>
      <c r="B4" s="113"/>
      <c r="C4" s="113"/>
      <c r="D4" s="113"/>
      <c r="E4" s="113"/>
      <c r="F4" s="113"/>
      <c r="I4" s="108"/>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10"/>
      <c r="AL4" s="109"/>
      <c r="AM4" s="109"/>
      <c r="AN4" s="109"/>
      <c r="AO4" s="109"/>
      <c r="AP4" s="111"/>
      <c r="AQ4" s="111"/>
      <c r="AR4" s="111"/>
      <c r="AS4" s="112"/>
    </row>
    <row r="5" spans="1:45" x14ac:dyDescent="0.2">
      <c r="A5" s="114" t="str">
        <f>IF(MATCH(G5,BDI!M17:N17,0)=1,VLOOKUP(VALUE(H5),BDI!$M$18:$O$43,3,FALSE),VLOOKUP(VALUE(H5),$N$18:$O$43,2,FALSE))</f>
        <v>CONSTRUÇÃO  DE  EDIFÍCIOS</v>
      </c>
      <c r="B5" s="115"/>
      <c r="C5" s="116"/>
      <c r="D5" s="116"/>
      <c r="E5" s="116"/>
      <c r="F5" s="116"/>
      <c r="G5" s="117" t="str">
        <f>[1]!DadosGeraiss[Encargos Sociais]</f>
        <v>Não Desonerado</v>
      </c>
      <c r="H5" s="117" t="str">
        <f>[1]!DadosGeraiss[B.D.I.]</f>
        <v>23,54%</v>
      </c>
      <c r="I5" s="108" t="s">
        <v>4742</v>
      </c>
      <c r="J5" s="109">
        <v>8.0000000000000002E-3</v>
      </c>
      <c r="K5" s="109">
        <v>8.0000000000000002E-3</v>
      </c>
      <c r="L5" s="109">
        <v>0.01</v>
      </c>
      <c r="M5" s="109">
        <v>8.0000000000000002E-3</v>
      </c>
      <c r="N5" s="109">
        <v>8.0000000000000002E-3</v>
      </c>
      <c r="O5" s="109">
        <v>8.0000000000000002E-3</v>
      </c>
      <c r="P5" s="109">
        <v>0.01</v>
      </c>
      <c r="Q5" s="109">
        <v>8.0000000000000002E-3</v>
      </c>
      <c r="R5" s="109">
        <v>3.2000000000000002E-3</v>
      </c>
      <c r="S5" s="109">
        <v>4.0000000000000001E-3</v>
      </c>
      <c r="T5" s="109">
        <v>7.4000000000000003E-3</v>
      </c>
      <c r="U5" s="109">
        <v>4.0000000000000001E-3</v>
      </c>
      <c r="V5" s="109">
        <v>3.2000000000000002E-3</v>
      </c>
      <c r="W5" s="109">
        <v>4.0000000000000001E-3</v>
      </c>
      <c r="X5" s="109">
        <v>7.4000000000000003E-3</v>
      </c>
      <c r="Y5" s="109">
        <v>3.2000000000000002E-3</v>
      </c>
      <c r="Z5" s="109">
        <v>2.8E-3</v>
      </c>
      <c r="AA5" s="109">
        <v>4.8999999999999998E-3</v>
      </c>
      <c r="AB5" s="109">
        <v>7.4999999999999997E-3</v>
      </c>
      <c r="AC5" s="109">
        <v>4.8999999999999998E-3</v>
      </c>
      <c r="AD5" s="109">
        <v>2.5000000000000001E-3</v>
      </c>
      <c r="AE5" s="109">
        <v>5.1000000000000004E-3</v>
      </c>
      <c r="AF5" s="109">
        <v>5.5999999999999999E-3</v>
      </c>
      <c r="AG5" s="109">
        <v>5.1000000000000004E-3</v>
      </c>
      <c r="AH5" s="109">
        <v>2.5000000000000001E-3</v>
      </c>
      <c r="AI5" s="109">
        <v>5.1000000000000004E-3</v>
      </c>
      <c r="AJ5" s="109">
        <v>5.5999999999999999E-3</v>
      </c>
      <c r="AK5" s="110">
        <v>2.5000000000000001E-3</v>
      </c>
      <c r="AL5" s="109">
        <v>2.8E-3</v>
      </c>
      <c r="AM5" s="109">
        <v>4.8999999999999998E-3</v>
      </c>
      <c r="AN5" s="109">
        <v>7.4999999999999997E-3</v>
      </c>
      <c r="AO5" s="109">
        <v>4.8999999999999998E-3</v>
      </c>
      <c r="AP5" s="111">
        <v>3.0000000000000001E-3</v>
      </c>
      <c r="AQ5" s="111">
        <v>4.7999999999999996E-3</v>
      </c>
      <c r="AR5" s="111">
        <v>8.2000000000000007E-3</v>
      </c>
      <c r="AS5" s="112">
        <v>4.7999999999999996E-3</v>
      </c>
    </row>
    <row r="6" spans="1:45" x14ac:dyDescent="0.2">
      <c r="A6" s="118" t="s">
        <v>4735</v>
      </c>
      <c r="B6" s="119" t="s">
        <v>4736</v>
      </c>
      <c r="C6" s="119" t="s">
        <v>4737</v>
      </c>
      <c r="D6" s="119" t="s">
        <v>4738</v>
      </c>
      <c r="E6" s="273" t="s">
        <v>4739</v>
      </c>
      <c r="F6" s="274"/>
      <c r="I6" s="108" t="s">
        <v>4743</v>
      </c>
      <c r="J6" s="109">
        <v>9.7000000000000003E-3</v>
      </c>
      <c r="K6" s="109">
        <v>1.2699999999999999E-2</v>
      </c>
      <c r="L6" s="109">
        <v>1.2699999999999999E-2</v>
      </c>
      <c r="M6" s="109">
        <v>1.2699999999999999E-2</v>
      </c>
      <c r="N6" s="109">
        <v>9.7000000000000003E-3</v>
      </c>
      <c r="O6" s="109">
        <v>1.2699999999999999E-2</v>
      </c>
      <c r="P6" s="109">
        <v>1.2699999999999999E-2</v>
      </c>
      <c r="Q6" s="109">
        <v>1.2699999999999999E-2</v>
      </c>
      <c r="R6" s="109">
        <v>5.0000000000000001E-3</v>
      </c>
      <c r="S6" s="109">
        <v>5.5999999999999999E-3</v>
      </c>
      <c r="T6" s="109">
        <v>9.7000000000000003E-3</v>
      </c>
      <c r="U6" s="109">
        <v>5.5999999999999999E-3</v>
      </c>
      <c r="V6" s="109">
        <v>5.0000000000000001E-3</v>
      </c>
      <c r="W6" s="109">
        <v>5.5999999999999999E-3</v>
      </c>
      <c r="X6" s="109">
        <v>9.7000000000000003E-3</v>
      </c>
      <c r="Y6" s="109">
        <v>5.0000000000000001E-3</v>
      </c>
      <c r="Z6" s="109">
        <v>0.01</v>
      </c>
      <c r="AA6" s="109">
        <v>1.3899999999999999E-2</v>
      </c>
      <c r="AB6" s="109">
        <v>1.7399999999999999E-2</v>
      </c>
      <c r="AC6" s="109">
        <v>1.3899999999999999E-2</v>
      </c>
      <c r="AD6" s="109">
        <v>0.01</v>
      </c>
      <c r="AE6" s="109">
        <v>1.4800000000000001E-2</v>
      </c>
      <c r="AF6" s="109">
        <v>1.9699999999999999E-2</v>
      </c>
      <c r="AG6" s="109">
        <v>1.4800000000000001E-2</v>
      </c>
      <c r="AH6" s="109">
        <v>0.01</v>
      </c>
      <c r="AI6" s="109">
        <v>1.4800000000000001E-2</v>
      </c>
      <c r="AJ6" s="109">
        <v>1.9699999999999999E-2</v>
      </c>
      <c r="AK6" s="110">
        <v>0.01</v>
      </c>
      <c r="AL6" s="109">
        <v>0.01</v>
      </c>
      <c r="AM6" s="109">
        <v>1.3899999999999999E-2</v>
      </c>
      <c r="AN6" s="109">
        <v>1.7399999999999999E-2</v>
      </c>
      <c r="AO6" s="109">
        <v>1.3899999999999999E-2</v>
      </c>
      <c r="AP6" s="111">
        <v>5.5999999999999999E-3</v>
      </c>
      <c r="AQ6" s="111">
        <v>8.5000000000000006E-3</v>
      </c>
      <c r="AR6" s="111">
        <v>8.8999999999999999E-3</v>
      </c>
      <c r="AS6" s="112">
        <v>8.5000000000000006E-3</v>
      </c>
    </row>
    <row r="7" spans="1:45" x14ac:dyDescent="0.2">
      <c r="A7" s="120" t="s">
        <v>4741</v>
      </c>
      <c r="B7" s="121">
        <f>VLOOKUP($A7,$I$1:$AT$8,MATCH(B$6,$J$2:$M$2,0)+MATCH($A$5,$J$1:$AT$1,0),FALSE)</f>
        <v>0.03</v>
      </c>
      <c r="C7" s="121">
        <f>VLOOKUP($A7,$I$1:$AT$8,MATCH(C$6,$J$2:$M$2,0)+MATCH($A$5,$J$1:$AT$1,0),FALSE)</f>
        <v>0.04</v>
      </c>
      <c r="D7" s="121">
        <f>VLOOKUP($A7,$I$1:$AT$8,MATCH(D$6,$J$2:$M$2,0)+MATCH($A$5,$J$1:$AT$1,0),FALSE)</f>
        <v>5.5E-2</v>
      </c>
      <c r="E7" s="266">
        <f>VLOOKUP($A7,$I$1:$AT$8,MATCH(E$6,$J$2:$M$2,0)+MATCH($A$5,$J$1:$AT$1,0),FALSE)</f>
        <v>0.04</v>
      </c>
      <c r="F7" s="267"/>
      <c r="I7" s="108" t="s">
        <v>4744</v>
      </c>
      <c r="J7" s="109">
        <v>5.8999999999999999E-3</v>
      </c>
      <c r="K7" s="109">
        <v>1.23E-2</v>
      </c>
      <c r="L7" s="109">
        <v>1.3899999999999999E-2</v>
      </c>
      <c r="M7" s="109">
        <v>1.23E-2</v>
      </c>
      <c r="N7" s="109">
        <v>5.8999999999999999E-3</v>
      </c>
      <c r="O7" s="109">
        <v>1.23E-2</v>
      </c>
      <c r="P7" s="109">
        <v>1.3899999999999999E-2</v>
      </c>
      <c r="Q7" s="109">
        <v>1.23E-2</v>
      </c>
      <c r="R7" s="109">
        <v>1.0200000000000001E-2</v>
      </c>
      <c r="S7" s="109">
        <v>1.11E-2</v>
      </c>
      <c r="T7" s="109">
        <v>1.21E-2</v>
      </c>
      <c r="U7" s="109">
        <v>1.11E-2</v>
      </c>
      <c r="V7" s="109">
        <v>1.0200000000000001E-2</v>
      </c>
      <c r="W7" s="109">
        <v>1.11E-2</v>
      </c>
      <c r="X7" s="109">
        <v>1.21E-2</v>
      </c>
      <c r="Y7" s="109">
        <v>1.0200000000000001E-2</v>
      </c>
      <c r="Z7" s="109">
        <v>9.4000000000000004E-3</v>
      </c>
      <c r="AA7" s="109">
        <v>9.9000000000000008E-3</v>
      </c>
      <c r="AB7" s="109">
        <v>1.17E-2</v>
      </c>
      <c r="AC7" s="109">
        <v>9.9000000000000008E-3</v>
      </c>
      <c r="AD7" s="109">
        <v>1.01E-2</v>
      </c>
      <c r="AE7" s="109">
        <v>1.0699999999999999E-2</v>
      </c>
      <c r="AF7" s="109">
        <v>1.11E-2</v>
      </c>
      <c r="AG7" s="109">
        <v>1.0699999999999999E-2</v>
      </c>
      <c r="AH7" s="109">
        <v>1.01E-2</v>
      </c>
      <c r="AI7" s="109">
        <v>1.0699999999999999E-2</v>
      </c>
      <c r="AJ7" s="109">
        <v>1.11E-2</v>
      </c>
      <c r="AK7" s="110">
        <v>1.01E-2</v>
      </c>
      <c r="AL7" s="109">
        <v>9.4000000000000004E-3</v>
      </c>
      <c r="AM7" s="109">
        <v>9.9000000000000008E-3</v>
      </c>
      <c r="AN7" s="109">
        <v>1.17E-2</v>
      </c>
      <c r="AO7" s="109">
        <v>9.9000000000000008E-3</v>
      </c>
      <c r="AP7" s="111">
        <v>8.5000000000000006E-3</v>
      </c>
      <c r="AQ7" s="111">
        <v>8.5000000000000006E-3</v>
      </c>
      <c r="AR7" s="111">
        <v>1.11E-2</v>
      </c>
      <c r="AS7" s="112">
        <v>8.5000000000000006E-3</v>
      </c>
    </row>
    <row r="8" spans="1:45" x14ac:dyDescent="0.2">
      <c r="A8" s="120" t="s">
        <v>4742</v>
      </c>
      <c r="B8" s="121">
        <f t="shared" ref="B8:E11" si="0">VLOOKUP($A8,$I$1:$AT$8,MATCH(B$6,$J$2:$M$2,0)+MATCH($A$5,$J$1:$AT$1,0),FALSE)</f>
        <v>8.0000000000000002E-3</v>
      </c>
      <c r="C8" s="121">
        <f t="shared" si="0"/>
        <v>8.0000000000000002E-3</v>
      </c>
      <c r="D8" s="121">
        <f t="shared" si="0"/>
        <v>0.01</v>
      </c>
      <c r="E8" s="266">
        <f t="shared" si="0"/>
        <v>8.0000000000000002E-3</v>
      </c>
      <c r="F8" s="267"/>
      <c r="I8" s="108" t="s">
        <v>4745</v>
      </c>
      <c r="J8" s="109">
        <v>6.1600000000000002E-2</v>
      </c>
      <c r="K8" s="109">
        <v>7.3999999999999996E-2</v>
      </c>
      <c r="L8" s="109">
        <v>8.9599999999999999E-2</v>
      </c>
      <c r="M8" s="109">
        <v>7.3999999999999996E-2</v>
      </c>
      <c r="N8" s="109">
        <v>0</v>
      </c>
      <c r="O8" s="109">
        <v>0</v>
      </c>
      <c r="P8" s="109">
        <v>0</v>
      </c>
      <c r="Q8" s="109">
        <v>0</v>
      </c>
      <c r="R8" s="109">
        <v>6.6400000000000001E-2</v>
      </c>
      <c r="S8" s="109">
        <v>7.2999999999999995E-2</v>
      </c>
      <c r="T8" s="109">
        <v>8.6900000000000005E-2</v>
      </c>
      <c r="U8" s="109">
        <v>7.2999999999999995E-2</v>
      </c>
      <c r="V8" s="109">
        <v>6.6400000000000001E-2</v>
      </c>
      <c r="W8" s="109">
        <v>7.2999999999999995E-2</v>
      </c>
      <c r="X8" s="109">
        <v>8.6900000000000005E-2</v>
      </c>
      <c r="Y8" s="109">
        <v>6.6400000000000001E-2</v>
      </c>
      <c r="Z8" s="109">
        <v>6.7400000000000002E-2</v>
      </c>
      <c r="AA8" s="109">
        <v>8.0399999999999999E-2</v>
      </c>
      <c r="AB8" s="109">
        <v>9.4E-2</v>
      </c>
      <c r="AC8" s="109">
        <v>8.0399999999999999E-2</v>
      </c>
      <c r="AD8" s="109">
        <v>0.08</v>
      </c>
      <c r="AE8" s="109">
        <v>8.3099999999999993E-2</v>
      </c>
      <c r="AF8" s="109">
        <v>9.5100000000000004E-2</v>
      </c>
      <c r="AG8" s="109">
        <v>8.3099999999999993E-2</v>
      </c>
      <c r="AH8" s="109">
        <v>0.08</v>
      </c>
      <c r="AI8" s="109">
        <v>8.3099999999999993E-2</v>
      </c>
      <c r="AJ8" s="109">
        <v>9.5100000000000004E-2</v>
      </c>
      <c r="AK8" s="110">
        <v>7.2950000000000001E-2</v>
      </c>
      <c r="AL8" s="109">
        <v>6.7400000000000002E-2</v>
      </c>
      <c r="AM8" s="109">
        <v>8.0399999999999999E-2</v>
      </c>
      <c r="AN8" s="109">
        <v>9.4E-2</v>
      </c>
      <c r="AO8" s="109">
        <v>8.0399999999999999E-2</v>
      </c>
      <c r="AP8" s="111">
        <v>3.5000000000000003E-2</v>
      </c>
      <c r="AQ8" s="111">
        <v>5.11E-2</v>
      </c>
      <c r="AR8" s="111">
        <v>6.2199999999999998E-2</v>
      </c>
      <c r="AS8" s="112">
        <v>5.11E-2</v>
      </c>
    </row>
    <row r="9" spans="1:45" x14ac:dyDescent="0.2">
      <c r="A9" s="120" t="s">
        <v>4743</v>
      </c>
      <c r="B9" s="121">
        <f t="shared" si="0"/>
        <v>9.7000000000000003E-3</v>
      </c>
      <c r="C9" s="121">
        <f t="shared" si="0"/>
        <v>1.2699999999999999E-2</v>
      </c>
      <c r="D9" s="121">
        <f t="shared" si="0"/>
        <v>1.2699999999999999E-2</v>
      </c>
      <c r="E9" s="266">
        <f t="shared" si="0"/>
        <v>1.2699999999999999E-2</v>
      </c>
      <c r="F9" s="267"/>
    </row>
    <row r="10" spans="1:45" x14ac:dyDescent="0.2">
      <c r="A10" s="120" t="s">
        <v>4744</v>
      </c>
      <c r="B10" s="121">
        <f t="shared" si="0"/>
        <v>5.8999999999999999E-3</v>
      </c>
      <c r="C10" s="121">
        <f t="shared" si="0"/>
        <v>1.23E-2</v>
      </c>
      <c r="D10" s="121">
        <f t="shared" si="0"/>
        <v>1.3899999999999999E-2</v>
      </c>
      <c r="E10" s="266">
        <f t="shared" si="0"/>
        <v>1.23E-2</v>
      </c>
      <c r="F10" s="267"/>
    </row>
    <row r="11" spans="1:45" x14ac:dyDescent="0.2">
      <c r="A11" s="120" t="s">
        <v>4745</v>
      </c>
      <c r="B11" s="121">
        <f t="shared" si="0"/>
        <v>6.1600000000000002E-2</v>
      </c>
      <c r="C11" s="121">
        <f t="shared" si="0"/>
        <v>7.3999999999999996E-2</v>
      </c>
      <c r="D11" s="121">
        <f t="shared" si="0"/>
        <v>8.9599999999999999E-2</v>
      </c>
      <c r="E11" s="266">
        <f t="shared" si="0"/>
        <v>7.3999999999999996E-2</v>
      </c>
      <c r="F11" s="267"/>
    </row>
    <row r="12" spans="1:45" x14ac:dyDescent="0.2">
      <c r="A12" s="122" t="s">
        <v>4746</v>
      </c>
      <c r="B12" s="122"/>
      <c r="C12" s="122"/>
      <c r="D12" s="123"/>
      <c r="E12" s="124">
        <f>SUM(E14:E17)</f>
        <v>6.6500000000000004E-2</v>
      </c>
      <c r="F12" s="125">
        <f>SUM(F14:F17)</f>
        <v>0.1115</v>
      </c>
    </row>
    <row r="13" spans="1:45" ht="13.5" x14ac:dyDescent="0.25">
      <c r="A13" s="126"/>
      <c r="B13" s="126"/>
      <c r="C13" s="126"/>
      <c r="D13" s="127"/>
      <c r="E13" s="128" t="s">
        <v>4747</v>
      </c>
      <c r="F13" s="128" t="s">
        <v>4748</v>
      </c>
    </row>
    <row r="14" spans="1:45" ht="12.75" customHeight="1" x14ac:dyDescent="0.2">
      <c r="A14" s="129"/>
      <c r="B14" s="19"/>
      <c r="C14" s="19"/>
      <c r="D14" s="130" t="s">
        <v>4749</v>
      </c>
      <c r="E14" s="131">
        <v>6.4999999999999997E-3</v>
      </c>
      <c r="F14" s="131">
        <v>6.4999999999999997E-3</v>
      </c>
    </row>
    <row r="15" spans="1:45" x14ac:dyDescent="0.2">
      <c r="A15" s="129"/>
      <c r="B15" s="19"/>
      <c r="C15" s="19"/>
      <c r="D15" s="130" t="s">
        <v>4750</v>
      </c>
      <c r="E15" s="131">
        <v>0.03</v>
      </c>
      <c r="F15" s="131">
        <v>0.03</v>
      </c>
    </row>
    <row r="16" spans="1:45" x14ac:dyDescent="0.2">
      <c r="A16" s="129"/>
      <c r="B16" s="19"/>
      <c r="C16" s="19"/>
      <c r="D16" s="130" t="s">
        <v>4751</v>
      </c>
      <c r="E16" s="131">
        <f>IF(IFERROR(VLOOKUP($A$5,$O$13:$O$15,1,FALSE),0)=0,3/100,5/100)</f>
        <v>0.03</v>
      </c>
      <c r="F16" s="131">
        <f>IF(IFERROR(VLOOKUP($A$5,$O$13:$O$15,1,FALSE),0)=0,3/100,5/100)</f>
        <v>0.03</v>
      </c>
    </row>
    <row r="17" spans="1:15" x14ac:dyDescent="0.2">
      <c r="A17" s="129"/>
      <c r="B17" s="19"/>
      <c r="C17" s="19"/>
      <c r="D17" s="130" t="s">
        <v>4752</v>
      </c>
      <c r="E17" s="131">
        <v>0</v>
      </c>
      <c r="F17" s="131">
        <v>4.4999999999999998E-2</v>
      </c>
      <c r="M17" s="5" t="s">
        <v>4753</v>
      </c>
      <c r="N17" s="5" t="s">
        <v>4754</v>
      </c>
    </row>
    <row r="18" spans="1:15" ht="12.75" customHeight="1" x14ac:dyDescent="0.2">
      <c r="A18" s="268" t="s">
        <v>4755</v>
      </c>
      <c r="B18" s="269"/>
      <c r="C18" s="269"/>
      <c r="D18" s="270"/>
      <c r="E18" s="132">
        <f>ROUND(((1+E7+E8+E9)*(1+E10)*(1+E11))/(1-E12)-1,4)</f>
        <v>0.2354</v>
      </c>
      <c r="F18" s="132">
        <f>ROUND(((1+E7+E8+E9)*(1+E10)*(1+E11))/(1-F12)-1,4)</f>
        <v>0.2979</v>
      </c>
      <c r="M18" s="133">
        <v>0.2354</v>
      </c>
      <c r="N18" s="133">
        <v>0.2979</v>
      </c>
      <c r="O18" s="134" t="s">
        <v>4725</v>
      </c>
    </row>
    <row r="19" spans="1:15" s="137" customFormat="1" ht="12.75" customHeight="1" x14ac:dyDescent="0.2">
      <c r="A19" s="135"/>
      <c r="B19" s="135"/>
      <c r="C19" s="135"/>
      <c r="D19" s="135"/>
      <c r="E19" s="136"/>
      <c r="F19" s="136"/>
      <c r="G19" s="5"/>
      <c r="H19" s="5"/>
      <c r="M19" s="133"/>
      <c r="N19" s="133"/>
      <c r="O19" s="134" t="s">
        <v>4756</v>
      </c>
    </row>
    <row r="20" spans="1:15" ht="12.75" customHeight="1" x14ac:dyDescent="0.2">
      <c r="A20" s="138" t="str">
        <f>AP1</f>
        <v>FORNECIMENTO DE MATERIAIS</v>
      </c>
      <c r="B20" s="139"/>
      <c r="C20" s="139"/>
      <c r="D20" s="139"/>
      <c r="M20" s="133">
        <v>0.22</v>
      </c>
      <c r="N20" s="133">
        <v>0.28170000000000001</v>
      </c>
      <c r="O20" s="134" t="s">
        <v>4727</v>
      </c>
    </row>
    <row r="21" spans="1:15" x14ac:dyDescent="0.2">
      <c r="A21" s="118" t="s">
        <v>4735</v>
      </c>
      <c r="B21" s="119" t="s">
        <v>4736</v>
      </c>
      <c r="C21" s="119" t="s">
        <v>4737</v>
      </c>
      <c r="D21" s="119" t="s">
        <v>4738</v>
      </c>
      <c r="E21" s="273" t="s">
        <v>4739</v>
      </c>
      <c r="F21" s="274"/>
      <c r="M21" s="133">
        <v>0.20730000000000001</v>
      </c>
      <c r="N21" s="133">
        <v>0.26850000000000002</v>
      </c>
      <c r="O21" s="140" t="s">
        <v>4728</v>
      </c>
    </row>
    <row r="22" spans="1:15" ht="12.75" customHeight="1" x14ac:dyDescent="0.2">
      <c r="A22" s="120" t="s">
        <v>4741</v>
      </c>
      <c r="B22" s="121">
        <f>VLOOKUP($A22,$I$1:$AT$8,MATCH(B$6,$J$2:$M$2,0)+MATCH($A$20,$J$1:$AT$1,0),FALSE)</f>
        <v>1.4999999999999999E-2</v>
      </c>
      <c r="C22" s="121">
        <f>VLOOKUP($A22,$I$1:$AT$8,MATCH(C$6,$J$2:$M$2,0)+MATCH($A$20,$J$1:$AT$1,0),FALSE)</f>
        <v>3.4500000000000003E-2</v>
      </c>
      <c r="D22" s="121">
        <f>VLOOKUP($A22,$I$1:$AT$8,MATCH(D$6,$J$2:$M$2,0)+MATCH($A$20,$J$1:$AT$1,0),FALSE)</f>
        <v>4.4900000000000002E-2</v>
      </c>
      <c r="E22" s="266">
        <f>VLOOKUP($A22,$I$1:$AT$8,MATCH(E$6,$J$2:$M$2,0)+MATCH($A$20,$J$1:$AT$1,0),FALSE)</f>
        <v>3.4500000000000003E-2</v>
      </c>
      <c r="F22" s="267"/>
      <c r="M22" s="133">
        <v>0.24840000000000001</v>
      </c>
      <c r="N22" s="133">
        <v>0.31159999999999999</v>
      </c>
      <c r="O22" s="141" t="s">
        <v>4729</v>
      </c>
    </row>
    <row r="23" spans="1:15" ht="12.75" customHeight="1" x14ac:dyDescent="0.2">
      <c r="A23" s="120" t="s">
        <v>4742</v>
      </c>
      <c r="B23" s="121">
        <f t="shared" ref="B23:E26" si="1">VLOOKUP($A23,$I$1:$AT$8,MATCH(B$6,$J$2:$M$2,0)+MATCH($A$20,$J$1:$AT$1,0),FALSE)</f>
        <v>3.0000000000000001E-3</v>
      </c>
      <c r="C23" s="121">
        <f t="shared" si="1"/>
        <v>4.7999999999999996E-3</v>
      </c>
      <c r="D23" s="121">
        <f t="shared" si="1"/>
        <v>8.2000000000000007E-3</v>
      </c>
      <c r="E23" s="266">
        <f t="shared" si="1"/>
        <v>4.7999999999999996E-3</v>
      </c>
      <c r="F23" s="267"/>
      <c r="M23" s="133">
        <v>0.26540000000000002</v>
      </c>
      <c r="N23" s="133">
        <v>0.32950000000000002</v>
      </c>
      <c r="O23" s="134" t="s">
        <v>4730</v>
      </c>
    </row>
    <row r="24" spans="1:15" ht="12.75" customHeight="1" x14ac:dyDescent="0.2">
      <c r="A24" s="120" t="s">
        <v>4743</v>
      </c>
      <c r="B24" s="121">
        <f t="shared" si="1"/>
        <v>5.5999999999999999E-3</v>
      </c>
      <c r="C24" s="121">
        <f t="shared" si="1"/>
        <v>8.5000000000000006E-3</v>
      </c>
      <c r="D24" s="121">
        <f t="shared" si="1"/>
        <v>8.8999999999999999E-3</v>
      </c>
      <c r="E24" s="266">
        <f t="shared" si="1"/>
        <v>8.5000000000000006E-3</v>
      </c>
      <c r="F24" s="267"/>
      <c r="M24" s="133">
        <v>0.2369</v>
      </c>
      <c r="N24" s="133">
        <v>0.29959999999999998</v>
      </c>
      <c r="O24" s="134" t="s">
        <v>4731</v>
      </c>
    </row>
    <row r="25" spans="1:15" ht="12.75" customHeight="1" x14ac:dyDescent="0.2">
      <c r="A25" s="120" t="s">
        <v>4744</v>
      </c>
      <c r="B25" s="121">
        <f t="shared" si="1"/>
        <v>8.5000000000000006E-3</v>
      </c>
      <c r="C25" s="121">
        <f t="shared" si="1"/>
        <v>8.5000000000000006E-3</v>
      </c>
      <c r="D25" s="121">
        <f t="shared" si="1"/>
        <v>1.11E-2</v>
      </c>
      <c r="E25" s="266">
        <f t="shared" si="1"/>
        <v>8.5000000000000006E-3</v>
      </c>
      <c r="F25" s="267"/>
      <c r="M25" s="133">
        <v>0.24840000000000001</v>
      </c>
      <c r="N25" s="133">
        <v>0.31159999999999999</v>
      </c>
      <c r="O25" s="140" t="s">
        <v>4732</v>
      </c>
    </row>
    <row r="26" spans="1:15" ht="12.75" customHeight="1" x14ac:dyDescent="0.2">
      <c r="A26" s="120" t="s">
        <v>4745</v>
      </c>
      <c r="B26" s="121">
        <f t="shared" si="1"/>
        <v>3.5000000000000003E-2</v>
      </c>
      <c r="C26" s="121">
        <f t="shared" si="1"/>
        <v>5.11E-2</v>
      </c>
      <c r="D26" s="121">
        <f t="shared" si="1"/>
        <v>6.2199999999999998E-2</v>
      </c>
      <c r="E26" s="266">
        <f t="shared" si="1"/>
        <v>5.11E-2</v>
      </c>
      <c r="F26" s="267"/>
      <c r="M26" s="142">
        <v>0.1502</v>
      </c>
      <c r="N26" s="142">
        <v>0.20850000000000002</v>
      </c>
      <c r="O26" s="143" t="s">
        <v>4726</v>
      </c>
    </row>
    <row r="27" spans="1:15" x14ac:dyDescent="0.2">
      <c r="A27" s="144" t="s">
        <v>4746</v>
      </c>
      <c r="B27" s="145"/>
      <c r="C27" s="145"/>
      <c r="D27" s="145"/>
      <c r="E27" s="124"/>
      <c r="F27" s="125">
        <f>SUM(F28:F31)</f>
        <v>3.6499999999999998E-2</v>
      </c>
    </row>
    <row r="28" spans="1:15" x14ac:dyDescent="0.2">
      <c r="A28" s="129"/>
      <c r="B28" s="19"/>
      <c r="C28" s="19"/>
      <c r="E28" s="130" t="s">
        <v>4749</v>
      </c>
      <c r="F28" s="131">
        <v>6.4999999999999997E-3</v>
      </c>
    </row>
    <row r="29" spans="1:15" ht="12.75" customHeight="1" x14ac:dyDescent="0.2">
      <c r="A29" s="129"/>
      <c r="B29" s="19"/>
      <c r="C29" s="19"/>
      <c r="E29" s="130" t="s">
        <v>4750</v>
      </c>
      <c r="F29" s="131">
        <v>0.03</v>
      </c>
    </row>
    <row r="30" spans="1:15" ht="12.75" customHeight="1" x14ac:dyDescent="0.2">
      <c r="A30" s="129"/>
      <c r="B30" s="19"/>
      <c r="C30" s="19"/>
      <c r="E30" s="130" t="s">
        <v>4751</v>
      </c>
      <c r="F30" s="131"/>
    </row>
    <row r="31" spans="1:15" x14ac:dyDescent="0.2">
      <c r="A31" s="129"/>
      <c r="B31" s="19"/>
      <c r="C31" s="19"/>
      <c r="E31" s="130" t="s">
        <v>4752</v>
      </c>
      <c r="F31" s="131"/>
    </row>
    <row r="32" spans="1:15" x14ac:dyDescent="0.2">
      <c r="A32" s="268" t="s">
        <v>4755</v>
      </c>
      <c r="B32" s="269"/>
      <c r="C32" s="269"/>
      <c r="D32" s="270"/>
      <c r="E32" s="146"/>
      <c r="F32" s="132">
        <f>ROUND(((1+E22+E23+E24)*(1+E25)*(1+E26))/(1-F27)-1,4)</f>
        <v>0.15279999999999999</v>
      </c>
    </row>
    <row r="33" spans="1:6" x14ac:dyDescent="0.2">
      <c r="A33" s="135"/>
      <c r="B33" s="135"/>
      <c r="C33" s="135"/>
      <c r="D33" s="135"/>
      <c r="E33" s="136"/>
      <c r="F33" s="136"/>
    </row>
    <row r="34" spans="1:6" ht="12.75" customHeight="1" x14ac:dyDescent="0.2">
      <c r="A34" s="147" t="s">
        <v>4757</v>
      </c>
      <c r="F34" s="148"/>
    </row>
    <row r="35" spans="1:6" x14ac:dyDescent="0.2">
      <c r="A35" s="271"/>
      <c r="B35" s="149"/>
      <c r="C35" s="149"/>
      <c r="D35" s="149"/>
      <c r="E35" s="149"/>
      <c r="F35" s="149"/>
    </row>
    <row r="36" spans="1:6" x14ac:dyDescent="0.2">
      <c r="A36" s="271"/>
      <c r="B36" s="149"/>
      <c r="C36" s="149"/>
      <c r="D36" s="149"/>
      <c r="E36" s="149"/>
      <c r="F36" s="149"/>
    </row>
    <row r="37" spans="1:6" x14ac:dyDescent="0.2">
      <c r="A37" s="271"/>
      <c r="B37" s="150"/>
      <c r="C37" s="150"/>
      <c r="D37" s="150"/>
      <c r="E37" s="150"/>
      <c r="F37" s="150"/>
    </row>
    <row r="38" spans="1:6" ht="12.75" customHeight="1" x14ac:dyDescent="0.2">
      <c r="A38" s="151" t="s">
        <v>4758</v>
      </c>
      <c r="B38" s="152"/>
      <c r="C38" s="152"/>
      <c r="D38" s="152"/>
      <c r="E38" s="152"/>
      <c r="F38" s="152"/>
    </row>
    <row r="39" spans="1:6" x14ac:dyDescent="0.2">
      <c r="A39" s="151" t="s">
        <v>4759</v>
      </c>
      <c r="B39" s="152"/>
      <c r="C39" s="152"/>
      <c r="D39" s="152"/>
      <c r="E39" s="152"/>
      <c r="F39" s="152"/>
    </row>
    <row r="40" spans="1:6" x14ac:dyDescent="0.2">
      <c r="A40" s="151" t="s">
        <v>4760</v>
      </c>
      <c r="B40" s="152"/>
      <c r="C40" s="152"/>
      <c r="D40" s="152"/>
      <c r="E40" s="152"/>
      <c r="F40" s="152"/>
    </row>
    <row r="41" spans="1:6" x14ac:dyDescent="0.2">
      <c r="A41" s="151" t="s">
        <v>4761</v>
      </c>
      <c r="B41" s="152"/>
      <c r="C41" s="152"/>
      <c r="D41" s="152"/>
      <c r="E41" s="152"/>
      <c r="F41" s="152"/>
    </row>
    <row r="42" spans="1:6" ht="12.75" customHeight="1" x14ac:dyDescent="0.2">
      <c r="A42" s="151" t="s">
        <v>4762</v>
      </c>
      <c r="B42" s="152"/>
      <c r="C42" s="152"/>
      <c r="D42" s="152"/>
      <c r="E42" s="152"/>
      <c r="F42" s="152"/>
    </row>
    <row r="43" spans="1:6" x14ac:dyDescent="0.2">
      <c r="A43" s="151" t="s">
        <v>4763</v>
      </c>
      <c r="B43" s="152"/>
      <c r="C43" s="152"/>
      <c r="D43" s="152"/>
      <c r="E43" s="152"/>
      <c r="F43" s="152"/>
    </row>
    <row r="44" spans="1:6" x14ac:dyDescent="0.2">
      <c r="A44" s="151" t="s">
        <v>4764</v>
      </c>
      <c r="B44" s="152"/>
      <c r="C44" s="152"/>
      <c r="D44" s="152"/>
      <c r="E44" s="152"/>
      <c r="F44" s="152"/>
    </row>
    <row r="45" spans="1:6" x14ac:dyDescent="0.2">
      <c r="A45" s="151" t="s">
        <v>4765</v>
      </c>
      <c r="B45" s="152"/>
      <c r="C45" s="152"/>
      <c r="D45" s="152"/>
      <c r="E45" s="152"/>
      <c r="F45" s="152"/>
    </row>
    <row r="46" spans="1:6" ht="12.75" customHeight="1" x14ac:dyDescent="0.2">
      <c r="A46" s="151" t="s">
        <v>4766</v>
      </c>
      <c r="B46" s="152"/>
      <c r="C46" s="152"/>
      <c r="D46" s="152"/>
      <c r="E46" s="152"/>
      <c r="F46" s="152"/>
    </row>
    <row r="47" spans="1:6" x14ac:dyDescent="0.2">
      <c r="A47" s="272" t="s">
        <v>4767</v>
      </c>
      <c r="B47" s="272"/>
      <c r="C47" s="272"/>
      <c r="D47" s="272"/>
      <c r="E47" s="272"/>
      <c r="F47" s="272"/>
    </row>
    <row r="48" spans="1:6" x14ac:dyDescent="0.2">
      <c r="A48" s="272"/>
      <c r="B48" s="272"/>
      <c r="C48" s="272"/>
      <c r="D48" s="272"/>
      <c r="E48" s="272"/>
      <c r="F48" s="272"/>
    </row>
  </sheetData>
  <mergeCells count="28">
    <mergeCell ref="A2:C3"/>
    <mergeCell ref="D2:F3"/>
    <mergeCell ref="A1:F1"/>
    <mergeCell ref="J1:M1"/>
    <mergeCell ref="N1:Q1"/>
    <mergeCell ref="E11:F11"/>
    <mergeCell ref="AD1:AG1"/>
    <mergeCell ref="AH1:AK1"/>
    <mergeCell ref="AL1:AO1"/>
    <mergeCell ref="AP1:AS1"/>
    <mergeCell ref="R1:U1"/>
    <mergeCell ref="V1:Y1"/>
    <mergeCell ref="Z1:AC1"/>
    <mergeCell ref="E6:F6"/>
    <mergeCell ref="E7:F7"/>
    <mergeCell ref="E8:F8"/>
    <mergeCell ref="E9:F9"/>
    <mergeCell ref="E10:F10"/>
    <mergeCell ref="E26:F26"/>
    <mergeCell ref="A32:D32"/>
    <mergeCell ref="A35:A37"/>
    <mergeCell ref="A47:F48"/>
    <mergeCell ref="A18:D18"/>
    <mergeCell ref="E21:F21"/>
    <mergeCell ref="E22:F22"/>
    <mergeCell ref="E23:F23"/>
    <mergeCell ref="E24:F24"/>
    <mergeCell ref="E25:F25"/>
  </mergeCells>
  <pageMargins left="0.78740157480314998" right="0.70866141732283505" top="0.98425196850393704" bottom="0.70866141732283505" header="0.39370078740157499" footer="0.196850393700787"/>
  <pageSetup paperSize="9" scale="85" orientation="portrait" r:id="rId1"/>
  <headerFooter>
    <oddHeader>&amp;L&amp;G&amp;C&amp;"Arial,Negrito"&amp;9PREFEITURA MUNICIPAL DE CAMPO GRANDE
ESTADO DE MATO GROSSO DO SUL
SECRETARIA MUNICIPAL DE INFRAESTRUTURA E SERVIÇOS PÚBLICOS&amp;R&amp;"Calibri,Regular"&amp;8 B.D.I. Serviços (Não Desonerado): 23,54%
B.D.I. Material: 15,28%</oddHeader>
    <oddFooter>&amp;L&amp;6&amp;P/&amp;N
&amp;A&amp;R&amp;G&amp;C&amp;6HMAS
08/12/2025</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14</vt:i4>
      </vt:variant>
    </vt:vector>
  </HeadingPairs>
  <TitlesOfParts>
    <vt:vector size="21" baseType="lpstr">
      <vt:lpstr>RESUMO</vt:lpstr>
      <vt:lpstr>SINTETICO</vt:lpstr>
      <vt:lpstr>MEMÓRIA</vt:lpstr>
      <vt:lpstr>COMPOSIÇÕES</vt:lpstr>
      <vt:lpstr>CRONOGRAMA</vt:lpstr>
      <vt:lpstr>INSUMOS</vt:lpstr>
      <vt:lpstr>BDI</vt:lpstr>
      <vt:lpstr>BDI!Area_de_impressao</vt:lpstr>
      <vt:lpstr>COMPOSIÇÕES!Area_de_impressao</vt:lpstr>
      <vt:lpstr>CRONOGRAMA!Area_de_impressao</vt:lpstr>
      <vt:lpstr>INSUMOS!Area_de_impressao</vt:lpstr>
      <vt:lpstr>MEMÓRIA!Area_de_impressao</vt:lpstr>
      <vt:lpstr>RESUMO!Area_de_impressao</vt:lpstr>
      <vt:lpstr>SINTETICO!Area_de_impressao</vt:lpstr>
      <vt:lpstr>controle</vt:lpstr>
      <vt:lpstr>BDI!Titulos_de_impressao</vt:lpstr>
      <vt:lpstr>COMPOSIÇÕES!Titulos_de_impressao</vt:lpstr>
      <vt:lpstr>INSUMOS!Titulos_de_impressao</vt:lpstr>
      <vt:lpstr>MEMÓRIA!Titulos_de_impressao</vt:lpstr>
      <vt:lpstr>RESUMO!Titulos_de_impressao</vt:lpstr>
      <vt:lpstr>SINTETICO!Titulos_de_impressao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Hedipo Matheus Antunes Silva</dc:creator>
  <cp:lastModifiedBy>Hedipo Matheus Antunes Silva</cp:lastModifiedBy>
  <cp:lastPrinted>2025-08-28T14:37:59Z</cp:lastPrinted>
  <dcterms:created xsi:type="dcterms:W3CDTF">2025-08-12T18:52:53Z</dcterms:created>
  <dcterms:modified xsi:type="dcterms:W3CDTF">2025-08-28T14:43:01Z</dcterms:modified>
</cp:coreProperties>
</file>